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【容積移轉】Volume transfer\02 標準作業流程、書表\1130125更新網頁書表\書表下載\"/>
    </mc:Choice>
  </mc:AlternateContent>
  <xr:revisionPtr revIDLastSave="0" documentId="13_ncr:1_{3B258E80-B209-48CF-BFA0-A9B56DE3CCE9}" xr6:coauthVersionLast="47" xr6:coauthVersionMax="47" xr10:uidLastSave="{00000000-0000-0000-0000-000000000000}"/>
  <bookViews>
    <workbookView xWindow="-120" yWindow="-120" windowWidth="29040" windowHeight="15720" tabRatio="785" activeTab="3" xr2:uid="{00000000-000D-0000-FFFF-FFFF00000000}"/>
  </bookViews>
  <sheets>
    <sheet name="計算表(接受基地１種容積率)" sheetId="3" r:id="rId1"/>
    <sheet name="計算表(接受基地２種容積率) " sheetId="15" r:id="rId2"/>
    <sheet name="計算表(接受基地１種容積率)-送出基地註記捷運系統工程穿越" sheetId="17" r:id="rId3"/>
    <sheet name="計算表(接受基地２種容積率)-送出基地註記捷運系統工程 " sheetId="19" r:id="rId4"/>
  </sheet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9" l="1"/>
  <c r="N42" i="19" s="1"/>
  <c r="L41" i="19"/>
  <c r="N41" i="19" s="1"/>
  <c r="L40" i="19"/>
  <c r="N40" i="19" s="1"/>
  <c r="L39" i="19"/>
  <c r="N39" i="19" s="1"/>
  <c r="L38" i="19"/>
  <c r="N38" i="19" s="1"/>
  <c r="N43" i="19" l="1"/>
  <c r="G52" i="19" l="1"/>
  <c r="L39" i="17" l="1"/>
  <c r="N39" i="17" s="1"/>
  <c r="L40" i="17"/>
  <c r="N40" i="17" s="1"/>
  <c r="L41" i="17"/>
  <c r="N41" i="17" s="1"/>
  <c r="L42" i="17"/>
  <c r="N42" i="17" s="1"/>
  <c r="L38" i="17"/>
  <c r="N38" i="17" s="1"/>
  <c r="F35" i="15"/>
  <c r="M34" i="15"/>
  <c r="I34" i="15"/>
  <c r="M33" i="15"/>
  <c r="I33" i="15"/>
  <c r="M32" i="15"/>
  <c r="I32" i="15"/>
  <c r="M31" i="15"/>
  <c r="I31" i="15"/>
  <c r="M30" i="15"/>
  <c r="I30" i="15"/>
  <c r="M29" i="15"/>
  <c r="I29" i="15"/>
  <c r="M28" i="15"/>
  <c r="I28" i="15"/>
  <c r="M27" i="15"/>
  <c r="I27" i="15"/>
  <c r="M26" i="15"/>
  <c r="I26" i="15"/>
  <c r="M25" i="15"/>
  <c r="I25" i="15"/>
  <c r="K16" i="15"/>
  <c r="M16" i="15" s="1"/>
  <c r="K15" i="15"/>
  <c r="M15" i="15" s="1"/>
  <c r="K14" i="15"/>
  <c r="M14" i="15" s="1"/>
  <c r="K12" i="15"/>
  <c r="M12" i="15" s="1"/>
  <c r="M11" i="15"/>
  <c r="K11" i="15"/>
  <c r="M10" i="15"/>
  <c r="K10" i="15"/>
  <c r="K9" i="15"/>
  <c r="M9" i="15" s="1"/>
  <c r="K8" i="15"/>
  <c r="M8" i="15" s="1"/>
  <c r="K7" i="15"/>
  <c r="M7" i="15" s="1"/>
  <c r="K6" i="15"/>
  <c r="M26" i="3"/>
  <c r="M27" i="3"/>
  <c r="M28" i="3"/>
  <c r="M29" i="3"/>
  <c r="M30" i="3"/>
  <c r="M31" i="3"/>
  <c r="M32" i="3"/>
  <c r="M33" i="3"/>
  <c r="M34" i="3"/>
  <c r="M25" i="3"/>
  <c r="I26" i="3"/>
  <c r="I27" i="3"/>
  <c r="I28" i="3"/>
  <c r="I29" i="3"/>
  <c r="I30" i="3"/>
  <c r="I31" i="3"/>
  <c r="I32" i="3"/>
  <c r="I33" i="3"/>
  <c r="I34" i="3"/>
  <c r="I25" i="3"/>
  <c r="K15" i="3"/>
  <c r="M15" i="3" s="1"/>
  <c r="K14" i="3"/>
  <c r="M14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M7" i="3" s="1"/>
  <c r="K6" i="3"/>
  <c r="M6" i="3" s="1"/>
  <c r="F35" i="3"/>
  <c r="I35" i="15" l="1"/>
  <c r="K17" i="15"/>
  <c r="N43" i="17"/>
  <c r="K25" i="15"/>
  <c r="M35" i="15"/>
  <c r="N25" i="15" s="1"/>
  <c r="I35" i="3"/>
  <c r="K25" i="3" s="1"/>
  <c r="G52" i="3" s="1"/>
  <c r="G52" i="15"/>
  <c r="M6" i="15"/>
  <c r="M17" i="15" s="1"/>
  <c r="N6" i="15" s="1"/>
  <c r="G47" i="15" s="1"/>
  <c r="G58" i="15" s="1"/>
  <c r="M35" i="3"/>
  <c r="N25" i="3" s="1"/>
  <c r="G60" i="15" l="1"/>
  <c r="K6" i="19"/>
  <c r="K7" i="19"/>
  <c r="M7" i="19" s="1"/>
  <c r="K8" i="19"/>
  <c r="M8" i="19" s="1"/>
  <c r="K9" i="19"/>
  <c r="M9" i="19" s="1"/>
  <c r="K10" i="19"/>
  <c r="M10" i="19" s="1"/>
  <c r="K11" i="19"/>
  <c r="M11" i="19" s="1"/>
  <c r="K12" i="19"/>
  <c r="M12" i="19" s="1"/>
  <c r="F34" i="19"/>
  <c r="M33" i="19"/>
  <c r="I33" i="19"/>
  <c r="M32" i="19"/>
  <c r="I32" i="19"/>
  <c r="M31" i="19"/>
  <c r="I31" i="19"/>
  <c r="M30" i="19"/>
  <c r="I30" i="19"/>
  <c r="M29" i="19"/>
  <c r="I29" i="19"/>
  <c r="M28" i="19"/>
  <c r="I28" i="19"/>
  <c r="M27" i="19"/>
  <c r="I27" i="19"/>
  <c r="M26" i="19"/>
  <c r="I26" i="19"/>
  <c r="M25" i="19"/>
  <c r="I25" i="19"/>
  <c r="M24" i="19"/>
  <c r="I24" i="19"/>
  <c r="K16" i="19"/>
  <c r="M16" i="19" s="1"/>
  <c r="K15" i="19"/>
  <c r="M15" i="19" s="1"/>
  <c r="K14" i="19"/>
  <c r="M14" i="19" s="1"/>
  <c r="I34" i="19" l="1"/>
  <c r="K17" i="19"/>
  <c r="M6" i="19"/>
  <c r="M17" i="19" s="1"/>
  <c r="M34" i="19"/>
  <c r="N24" i="19" s="1"/>
  <c r="K24" i="19"/>
  <c r="F34" i="17"/>
  <c r="M33" i="17"/>
  <c r="I33" i="17"/>
  <c r="M32" i="17"/>
  <c r="I32" i="17"/>
  <c r="M31" i="17"/>
  <c r="I31" i="17"/>
  <c r="M30" i="17"/>
  <c r="I30" i="17"/>
  <c r="M29" i="17"/>
  <c r="I29" i="17"/>
  <c r="M28" i="17"/>
  <c r="I28" i="17"/>
  <c r="M27" i="17"/>
  <c r="I27" i="17"/>
  <c r="M26" i="17"/>
  <c r="I26" i="17"/>
  <c r="M25" i="17"/>
  <c r="I25" i="17"/>
  <c r="M24" i="17"/>
  <c r="I24" i="17"/>
  <c r="K16" i="17"/>
  <c r="M16" i="17" s="1"/>
  <c r="K15" i="17"/>
  <c r="M15" i="17" s="1"/>
  <c r="K14" i="17"/>
  <c r="M14" i="17" s="1"/>
  <c r="K12" i="17"/>
  <c r="M12" i="17" s="1"/>
  <c r="K11" i="17"/>
  <c r="M11" i="17" s="1"/>
  <c r="K10" i="17"/>
  <c r="M10" i="17" s="1"/>
  <c r="K9" i="17"/>
  <c r="M9" i="17" s="1"/>
  <c r="K8" i="17"/>
  <c r="M8" i="17" s="1"/>
  <c r="K7" i="17"/>
  <c r="M7" i="17" s="1"/>
  <c r="K6" i="17"/>
  <c r="M6" i="17" s="1"/>
  <c r="K16" i="3"/>
  <c r="I34" i="17" l="1"/>
  <c r="K24" i="17" s="1"/>
  <c r="G52" i="17" s="1"/>
  <c r="N6" i="19"/>
  <c r="G47" i="19"/>
  <c r="G58" i="19" s="1"/>
  <c r="G60" i="19" s="1"/>
  <c r="M16" i="3"/>
  <c r="M17" i="3" s="1"/>
  <c r="N6" i="3" s="1"/>
  <c r="K17" i="3"/>
  <c r="M34" i="17"/>
  <c r="N24" i="17" s="1"/>
  <c r="M17" i="17"/>
  <c r="K17" i="17"/>
  <c r="G47" i="3" l="1"/>
  <c r="G54" i="3" s="1"/>
  <c r="G56" i="3" s="1"/>
  <c r="N6" i="17"/>
  <c r="G47" i="17" s="1"/>
  <c r="G54" i="17" s="1"/>
  <c r="G56" i="17" s="1"/>
</calcChain>
</file>

<file path=xl/sharedStrings.xml><?xml version="1.0" encoding="utf-8"?>
<sst xmlns="http://schemas.openxmlformats.org/spreadsheetml/2006/main" count="432" uniqueCount="99">
  <si>
    <t>一、送出基地明細表</t>
  </si>
  <si>
    <t>序號</t>
  </si>
  <si>
    <t>段名</t>
  </si>
  <si>
    <t>地號</t>
  </si>
  <si>
    <t>類別</t>
  </si>
  <si>
    <t>辦理持分</t>
  </si>
  <si>
    <t>比例</t>
  </si>
  <si>
    <t>二、接受基地明細表</t>
  </si>
  <si>
    <t>接受基地資料小計</t>
  </si>
  <si>
    <t>三、增加之容積計算</t>
  </si>
  <si>
    <t>□申請第一類土地(依據「都市計畫容積移轉實施辦法」第9條第2項計算，計算式另行檢附)</t>
  </si>
  <si>
    <t>/</t>
    <phoneticPr fontId="2" type="noConversion"/>
  </si>
  <si>
    <t>段名</t>
    <phoneticPr fontId="2" type="noConversion"/>
  </si>
  <si>
    <r>
      <t>Ｍ</t>
    </r>
    <r>
      <rPr>
        <vertAlign val="superscript"/>
        <sz val="12"/>
        <rFont val="標楷體"/>
        <family val="4"/>
        <charset val="136"/>
      </rPr>
      <t>２</t>
    </r>
    <phoneticPr fontId="2" type="noConversion"/>
  </si>
  <si>
    <t xml:space="preserve">捐贈□第二類□第三類土地資料小計  </t>
  </si>
  <si>
    <r>
      <t>第一類土地基準容積率</t>
    </r>
    <r>
      <rPr>
        <u/>
        <sz val="12"/>
        <rFont val="標楷體"/>
        <family val="4"/>
        <charset val="136"/>
      </rPr>
      <t xml:space="preserve">                </t>
    </r>
    <r>
      <rPr>
        <sz val="12"/>
        <rFont val="標楷體"/>
        <family val="4"/>
        <charset val="136"/>
      </rPr>
      <t>(%)</t>
    </r>
    <phoneticPr fontId="2" type="noConversion"/>
  </si>
  <si>
    <t>土地使用分區</t>
    <phoneticPr fontId="2" type="noConversion"/>
  </si>
  <si>
    <t>□捐贈第二類土地(供公共開放空間使用之可建築土地)</t>
    <phoneticPr fontId="2" type="noConversion"/>
  </si>
  <si>
    <t>□捐贈第三類土地(公共設施保留地)</t>
    <phoneticPr fontId="2" type="noConversion"/>
  </si>
  <si>
    <r>
      <t>M</t>
    </r>
    <r>
      <rPr>
        <vertAlign val="superscript"/>
        <sz val="12"/>
        <rFont val="Times New Roman"/>
        <family val="1"/>
      </rPr>
      <t>2</t>
    </r>
    <phoneticPr fontId="2" type="noConversion"/>
  </si>
  <si>
    <t>1.申請類別請勾選。</t>
  </si>
  <si>
    <t>4.計算單位有效數字：</t>
  </si>
  <si>
    <t>註明：</t>
    <phoneticPr fontId="2" type="noConversion"/>
  </si>
  <si>
    <t xml:space="preserve">平均公告土地現值(元/m²)  </t>
    <phoneticPr fontId="2" type="noConversion"/>
  </si>
  <si>
    <t>公告土地現值 (元/m2)</t>
    <phoneticPr fontId="2" type="noConversion"/>
  </si>
  <si>
    <t>公告土地現值 (元/m²)</t>
    <phoneticPr fontId="2" type="noConversion"/>
  </si>
  <si>
    <t xml:space="preserve">平均公告土地現值(元/m²) </t>
    <phoneticPr fontId="2" type="noConversion"/>
  </si>
  <si>
    <t xml:space="preserve"> (C)=(B)/(A)</t>
    <phoneticPr fontId="2" type="noConversion"/>
  </si>
  <si>
    <t>(B)</t>
    <phoneticPr fontId="2" type="noConversion"/>
  </si>
  <si>
    <t>(I)</t>
    <phoneticPr fontId="2" type="noConversion"/>
  </si>
  <si>
    <t>(L)</t>
    <phoneticPr fontId="2" type="noConversion"/>
  </si>
  <si>
    <t>(E)</t>
    <phoneticPr fontId="2" type="noConversion"/>
  </si>
  <si>
    <r>
      <t>2.申請第一類土地應檢附已建築容積(M</t>
    </r>
    <r>
      <rPr>
        <vertAlign val="superscript"/>
        <sz val="12"/>
        <rFont val="標楷體"/>
        <family val="4"/>
        <charset val="136"/>
      </rPr>
      <t>2</t>
    </r>
    <r>
      <rPr>
        <sz val="12"/>
        <rFont val="標楷體"/>
        <family val="4"/>
        <charset val="136"/>
      </rPr>
      <t>)之計算式及相關圖說。</t>
    </r>
    <phoneticPr fontId="2" type="noConversion"/>
  </si>
  <si>
    <t>3.英文字母代碼說明：</t>
    <phoneticPr fontId="2" type="noConversion"/>
  </si>
  <si>
    <t>(A)：第二類或第三類送出基地之土地面積總合</t>
    <phoneticPr fontId="2" type="noConversion"/>
  </si>
  <si>
    <t>(B)：第二類或第三類送出基地之公告土地現值總額</t>
    <phoneticPr fontId="2" type="noConversion"/>
  </si>
  <si>
    <t>(C)：申請容積移轉當期第二類或第三類送出基地之平均公告土地現值</t>
    <phoneticPr fontId="2" type="noConversion"/>
  </si>
  <si>
    <t>(D)：接受基地面積</t>
    <phoneticPr fontId="2" type="noConversion"/>
  </si>
  <si>
    <t>(E)：接受基地面積小計</t>
    <phoneticPr fontId="2" type="noConversion"/>
  </si>
  <si>
    <t>(F)：接受基地之容積率</t>
    <phoneticPr fontId="2" type="noConversion"/>
  </si>
  <si>
    <t>(G)：接受基地之允建容積</t>
    <phoneticPr fontId="2" type="noConversion"/>
  </si>
  <si>
    <t>(H)：接受基地之平均容積率</t>
    <phoneticPr fontId="2" type="noConversion"/>
  </si>
  <si>
    <t>(I)：接受基地之公告土地現值總額</t>
    <phoneticPr fontId="2" type="noConversion"/>
  </si>
  <si>
    <t>(J)：申請容積移轉當期接受基地之平均公告土地現值</t>
    <phoneticPr fontId="2" type="noConversion"/>
  </si>
  <si>
    <t>(K)：本案可移入之總容積</t>
    <phoneticPr fontId="2" type="noConversion"/>
  </si>
  <si>
    <t>(K1)：第一類土地之送出基地可送出容積</t>
    <phoneticPr fontId="2" type="noConversion"/>
  </si>
  <si>
    <t>(K2)：第二類土地之送出基地可送出容積</t>
    <phoneticPr fontId="2" type="noConversion"/>
  </si>
  <si>
    <t>(K3)：第三類土地之送出基地可送出容積</t>
    <phoneticPr fontId="2" type="noConversion"/>
  </si>
  <si>
    <t>(L)：接受基地之允建容積總合</t>
    <phoneticPr fontId="2" type="noConversion"/>
  </si>
  <si>
    <t>（1）金額以新台幣為單位，計算至元為止(四捨五入)。</t>
    <phoneticPr fontId="2" type="noConversion"/>
  </si>
  <si>
    <t>（2）面積以平方公尺為單位，計算至小數點以下二位(捨去)。</t>
    <phoneticPr fontId="2" type="noConversion"/>
  </si>
  <si>
    <t>（3）「辦理持分」以分數表示之。</t>
    <phoneticPr fontId="2" type="noConversion"/>
  </si>
  <si>
    <t>本案接受基地可移入之總容積＝</t>
    <phoneticPr fontId="2" type="noConversion"/>
  </si>
  <si>
    <t xml:space="preserve"> (D)</t>
    <phoneticPr fontId="2" type="noConversion"/>
  </si>
  <si>
    <t xml:space="preserve"> (F)</t>
    <phoneticPr fontId="2" type="noConversion"/>
  </si>
  <si>
    <t xml:space="preserve"> (G)= (D)×(F)</t>
    <phoneticPr fontId="2" type="noConversion"/>
  </si>
  <si>
    <t xml:space="preserve"> (J)=(I)/(E)</t>
    <phoneticPr fontId="2" type="noConversion"/>
  </si>
  <si>
    <t>5.接受基地、送出基地二筆以上者，應按申請容積移轉當期各接受基地、送出基地公告土地現值，以面積加權平均計算之。接受基地二筆以上，且位於不同土地使用分區者，其容積率以面積加權平均計算之。</t>
    <phoneticPr fontId="2" type="noConversion"/>
  </si>
  <si>
    <t xml:space="preserve">申請□第一類土地資料小計 </t>
    <phoneticPr fontId="2" type="noConversion"/>
  </si>
  <si>
    <t>一種容積率情形：</t>
    <phoneticPr fontId="2" type="noConversion"/>
  </si>
  <si>
    <t>　․送出基地之基準容積＝</t>
    <phoneticPr fontId="2" type="noConversion"/>
  </si>
  <si>
    <r>
      <t>　․申請第一類可移出之容積</t>
    </r>
    <r>
      <rPr>
        <b/>
        <sz val="12"/>
        <rFont val="標楷體"/>
        <family val="4"/>
        <charset val="136"/>
      </rPr>
      <t>（</t>
    </r>
    <r>
      <rPr>
        <b/>
        <sz val="12"/>
        <rFont val="Times New Roman"/>
        <family val="1"/>
      </rPr>
      <t>K1</t>
    </r>
    <r>
      <rPr>
        <b/>
        <sz val="12"/>
        <rFont val="標楷體"/>
        <family val="4"/>
        <charset val="136"/>
      </rPr>
      <t>）＝</t>
    </r>
    <phoneticPr fontId="2" type="noConversion"/>
  </si>
  <si>
    <t>　․送出基地已建築之容積＝</t>
    <phoneticPr fontId="2" type="noConversion"/>
  </si>
  <si>
    <r>
      <t>　․送出基地可移出之容積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(K2) = (A)×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Times New Roman"/>
        <family val="1"/>
      </rPr>
      <t>× (H)</t>
    </r>
    <r>
      <rPr>
        <sz val="12"/>
        <rFont val="標楷體"/>
        <family val="4"/>
        <charset val="136"/>
      </rPr>
      <t>＝</t>
    </r>
    <phoneticPr fontId="2" type="noConversion"/>
  </si>
  <si>
    <t>二種容積率情形：</t>
    <phoneticPr fontId="2" type="noConversion"/>
  </si>
  <si>
    <t>本案接受基地可移入之最大容積＝</t>
    <phoneticPr fontId="2" type="noConversion"/>
  </si>
  <si>
    <t>面積(m²)</t>
    <phoneticPr fontId="2" type="noConversion"/>
  </si>
  <si>
    <t>(A)</t>
    <phoneticPr fontId="2" type="noConversion"/>
  </si>
  <si>
    <t>持分面積公告土地現值總額(元)</t>
    <phoneticPr fontId="2" type="noConversion"/>
  </si>
  <si>
    <r>
      <t>　․送出基地可移出之容積</t>
    </r>
    <r>
      <rPr>
        <b/>
        <sz val="12"/>
        <rFont val="Times New Roman"/>
        <family val="1"/>
      </rPr>
      <t xml:space="preserve"> (K3) = (A)×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Times New Roman"/>
        <family val="1"/>
      </rPr>
      <t>× (H)</t>
    </r>
    <r>
      <rPr>
        <sz val="12"/>
        <rFont val="標楷體"/>
        <family val="4"/>
        <charset val="136"/>
      </rPr>
      <t>＝</t>
    </r>
    <phoneticPr fontId="2" type="noConversion"/>
  </si>
  <si>
    <r>
      <t>本案送出基地可移出之總容積</t>
    </r>
    <r>
      <rPr>
        <b/>
        <sz val="14"/>
        <rFont val="Times New Roman"/>
        <family val="1"/>
      </rPr>
      <t>(K1)+(K2)+(K3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＝</t>
    </r>
    <phoneticPr fontId="2" type="noConversion"/>
  </si>
  <si>
    <t xml:space="preserve"> (H)= (L) / (E)</t>
    <phoneticPr fontId="2" type="noConversion"/>
  </si>
  <si>
    <t>容積率</t>
    <phoneticPr fontId="2" type="noConversion"/>
  </si>
  <si>
    <t>平均容積率</t>
    <phoneticPr fontId="2" type="noConversion"/>
  </si>
  <si>
    <t>（接受基地 一 種容積率）</t>
    <phoneticPr fontId="2" type="noConversion"/>
  </si>
  <si>
    <t>申請人：　　　　　　　　　　　　　　簽章：</t>
    <phoneticPr fontId="2" type="noConversion"/>
  </si>
  <si>
    <t>代理人：　　　　　　　　　　　　　　簽章：　</t>
    <phoneticPr fontId="2" type="noConversion"/>
  </si>
  <si>
    <t>（自填% ）</t>
    <phoneticPr fontId="2" type="noConversion"/>
  </si>
  <si>
    <t>領取補償費當期公告土地現值 (元/m²)</t>
    <phoneticPr fontId="2" type="noConversion"/>
  </si>
  <si>
    <t>公文表示已領取補償費(元)</t>
    <phoneticPr fontId="2" type="noConversion"/>
  </si>
  <si>
    <t xml:space="preserve">得移轉容積比例(%) </t>
    <phoneticPr fontId="2" type="noConversion"/>
  </si>
  <si>
    <t>土地面積(m²)</t>
    <phoneticPr fontId="2" type="noConversion"/>
  </si>
  <si>
    <t>單位土地已領取補償費(元/m²)</t>
    <phoneticPr fontId="2" type="noConversion"/>
  </si>
  <si>
    <t>四、增加之容積計算</t>
    <phoneticPr fontId="2" type="noConversion"/>
  </si>
  <si>
    <r>
      <t>　․送出基地可移出之容積</t>
    </r>
    <r>
      <rPr>
        <b/>
        <sz val="12"/>
        <rFont val="Times New Roman"/>
        <family val="1"/>
      </rPr>
      <t xml:space="preserve"> (K3) = (A)×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Times New Roman"/>
        <family val="1"/>
      </rPr>
      <t>× (H)</t>
    </r>
    <r>
      <rPr>
        <b/>
        <sz val="12"/>
        <color indexed="10"/>
        <rFont val="Times New Roman"/>
        <family val="1"/>
      </rPr>
      <t>× (M)</t>
    </r>
    <r>
      <rPr>
        <sz val="12"/>
        <rFont val="標楷體"/>
        <family val="4"/>
        <charset val="136"/>
      </rPr>
      <t>＝</t>
    </r>
    <phoneticPr fontId="2" type="noConversion"/>
  </si>
  <si>
    <t>桃園市政府都市計畫容積移轉許可審查計算表</t>
    <phoneticPr fontId="2" type="noConversion"/>
  </si>
  <si>
    <t>①＋②：</t>
  </si>
  <si>
    <t>（接受基地 二 種容積率）</t>
    <phoneticPr fontId="2" type="noConversion"/>
  </si>
  <si>
    <r>
      <t xml:space="preserve">   允建容積(M²)                      </t>
    </r>
    <r>
      <rPr>
        <sz val="12"/>
        <color indexed="10"/>
        <rFont val="標楷體"/>
        <family val="4"/>
        <charset val="136"/>
      </rPr>
      <t>小數點5位</t>
    </r>
    <phoneticPr fontId="2" type="noConversion"/>
  </si>
  <si>
    <t>區</t>
    <phoneticPr fontId="2" type="noConversion"/>
  </si>
  <si>
    <t>領取補償土地持分</t>
    <phoneticPr fontId="2" type="noConversion"/>
  </si>
  <si>
    <t>平均得容積移轉比例</t>
    <phoneticPr fontId="2" type="noConversion"/>
  </si>
  <si>
    <t>(M)</t>
  </si>
  <si>
    <t xml:space="preserve">   允建容積(M²)                     </t>
    <phoneticPr fontId="2" type="noConversion"/>
  </si>
  <si>
    <r>
      <t>　․送出基地可移出之容積</t>
    </r>
    <r>
      <rPr>
        <b/>
        <sz val="12"/>
        <rFont val="Times New Roman"/>
        <family val="1"/>
      </rPr>
      <t xml:space="preserve"> (K3) = (A)</t>
    </r>
    <r>
      <rPr>
        <b/>
        <sz val="12"/>
        <rFont val="標楷體"/>
        <family val="1"/>
        <charset val="136"/>
      </rPr>
      <t>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標楷體"/>
        <family val="1"/>
        <charset val="136"/>
      </rPr>
      <t>×</t>
    </r>
    <r>
      <rPr>
        <b/>
        <sz val="12"/>
        <rFont val="Times New Roman"/>
        <family val="1"/>
      </rPr>
      <t xml:space="preserve"> (H)</t>
    </r>
    <r>
      <rPr>
        <sz val="12"/>
        <rFont val="標楷體"/>
        <family val="4"/>
        <charset val="136"/>
      </rPr>
      <t>＝</t>
    </r>
    <phoneticPr fontId="2" type="noConversion"/>
  </si>
  <si>
    <t>本案接受基地可移入之最大容積＝ (E)×(H)×(自填%)</t>
    <phoneticPr fontId="2" type="noConversion"/>
  </si>
  <si>
    <t xml:space="preserve">   允建容積(M²)</t>
    <phoneticPr fontId="2" type="noConversion"/>
  </si>
  <si>
    <r>
      <rPr>
        <sz val="14"/>
        <rFont val="Segoe UI Symbol"/>
        <family val="3"/>
      </rPr>
      <t>➀</t>
    </r>
    <r>
      <rPr>
        <sz val="14"/>
        <rFont val="標楷體"/>
        <family val="4"/>
        <charset val="136"/>
      </rPr>
      <t>第一種容積：</t>
    </r>
    <r>
      <rPr>
        <sz val="14"/>
        <rFont val="Calibri"/>
        <family val="4"/>
      </rPr>
      <t xml:space="preserve"> (</t>
    </r>
    <r>
      <rPr>
        <sz val="14"/>
        <rFont val="標楷體"/>
        <family val="4"/>
        <charset val="136"/>
      </rPr>
      <t>自填</t>
    </r>
    <r>
      <rPr>
        <sz val="14"/>
        <rFont val="Calibri"/>
        <family val="4"/>
      </rPr>
      <t>)</t>
    </r>
    <phoneticPr fontId="2" type="noConversion"/>
  </si>
  <si>
    <r>
      <rPr>
        <sz val="14"/>
        <rFont val="Segoe UI Symbol"/>
        <family val="3"/>
      </rPr>
      <t>➀</t>
    </r>
    <r>
      <rPr>
        <sz val="14"/>
        <rFont val="標楷體"/>
        <family val="4"/>
        <charset val="136"/>
      </rPr>
      <t>第二種容積：</t>
    </r>
    <r>
      <rPr>
        <sz val="14"/>
        <rFont val="Calibri"/>
        <family val="4"/>
      </rPr>
      <t xml:space="preserve"> (</t>
    </r>
    <r>
      <rPr>
        <sz val="14"/>
        <rFont val="標楷體"/>
        <family val="3"/>
        <charset val="136"/>
      </rPr>
      <t>自填</t>
    </r>
    <r>
      <rPr>
        <sz val="14"/>
        <rFont val="Calibri"/>
        <family val="3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</si>
</sst>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76" formatCode="0.00_ "/>
    <numFmt numFmtId="177" formatCode="#,##0.00_ "/>
    <numFmt numFmtId="178" formatCode="#,##0.00_);[Red]\(#,##0.00\)"/>
    <numFmt numFmtId="179" formatCode="#,##0_ "/>
    <numFmt numFmtId="180" formatCode="0_ "/>
    <numFmt numFmtId="181" formatCode="0_);[Red]\(0\)"/>
    <numFmt numFmtId="182" formatCode="#,##0_);[Red]\(#,##0\)"/>
    <numFmt numFmtId="183" formatCode="0.00_);[Red]\(0.00\)"/>
    <numFmt numFmtId="184" formatCode="_-* #,##0_-;\-* #,##0_-;_-* &quot;-&quot;??_-;_-@_-"/>
    <numFmt numFmtId="185" formatCode="0.000%"/>
    <numFmt numFmtId="186" formatCode="_-* #,##0.00000_-;\-* #,##0.00000_-;_-* &quot;-&quot;??_-;_-@_-"/>
    <numFmt numFmtId="187" formatCode="#,##0.000_);[Red]\(#,##0.000\)"/>
  </numFmts>
  <fonts count="3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vertAlign val="superscript"/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u/>
      <sz val="12"/>
      <name val="標楷體"/>
      <family val="4"/>
      <charset val="136"/>
    </font>
    <font>
      <vertAlign val="superscript"/>
      <sz val="12"/>
      <name val="Times New Roman"/>
      <family val="1"/>
    </font>
    <font>
      <b/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Tahoma"/>
      <family val="2"/>
    </font>
    <font>
      <b/>
      <u val="singleAccounting"/>
      <sz val="12"/>
      <color indexed="8"/>
      <name val="Tahoma"/>
      <family val="2"/>
    </font>
    <font>
      <b/>
      <u/>
      <sz val="12"/>
      <name val="Tahoma"/>
      <family val="2"/>
    </font>
    <font>
      <sz val="11"/>
      <name val="Arial Unicode MS"/>
      <family val="3"/>
      <charset val="136"/>
    </font>
    <font>
      <sz val="14"/>
      <name val="新細明體"/>
      <family val="1"/>
      <charset val="136"/>
    </font>
    <font>
      <sz val="14"/>
      <name val="ｔ"/>
      <family val="3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u/>
      <sz val="14"/>
      <name val="標楷體"/>
      <family val="4"/>
      <charset val="136"/>
    </font>
    <font>
      <b/>
      <sz val="12"/>
      <name val="細明體"/>
      <family val="3"/>
      <charset val="136"/>
    </font>
    <font>
      <b/>
      <sz val="14"/>
      <name val="Tahoma"/>
      <family val="2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細明體"/>
      <family val="3"/>
      <charset val="136"/>
    </font>
    <font>
      <sz val="12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rgb="FFFF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4"/>
      <name val="Segoe UI Symbol"/>
      <family val="3"/>
    </font>
    <font>
      <sz val="14"/>
      <name val="Calibri"/>
      <family val="4"/>
    </font>
    <font>
      <sz val="14"/>
      <name val="標楷體"/>
      <family val="3"/>
      <charset val="136"/>
    </font>
    <font>
      <b/>
      <sz val="12"/>
      <name val="標楷體"/>
      <family val="1"/>
      <charset val="136"/>
    </font>
    <font>
      <sz val="14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43" fontId="5" fillId="0" borderId="0" xfId="0" applyNumberFormat="1" applyFont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43" fontId="14" fillId="0" borderId="0" xfId="1" applyFont="1" applyFill="1" applyBorder="1" applyAlignment="1">
      <alignment vertical="center" wrapText="1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82" fontId="3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177" fontId="8" fillId="0" borderId="3" xfId="0" applyNumberFormat="1" applyFont="1" applyFill="1" applyBorder="1" applyAlignment="1" applyProtection="1">
      <alignment vertical="center" wrapText="1"/>
      <protection hidden="1"/>
    </xf>
    <xf numFmtId="177" fontId="3" fillId="0" borderId="4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Fill="1" applyBorder="1" applyAlignment="1" applyProtection="1">
      <alignment horizontal="right" vertical="center" wrapText="1"/>
      <protection hidden="1"/>
    </xf>
    <xf numFmtId="177" fontId="8" fillId="0" borderId="5" xfId="0" applyNumberFormat="1" applyFont="1" applyFill="1" applyBorder="1" applyAlignment="1" applyProtection="1">
      <alignment vertical="center" wrapText="1"/>
      <protection hidden="1"/>
    </xf>
    <xf numFmtId="182" fontId="8" fillId="0" borderId="3" xfId="0" applyNumberFormat="1" applyFont="1" applyFill="1" applyBorder="1" applyAlignment="1" applyProtection="1">
      <alignment vertical="center" wrapText="1"/>
      <protection hidden="1"/>
    </xf>
    <xf numFmtId="185" fontId="3" fillId="0" borderId="0" xfId="2" applyNumberFormat="1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179" fontId="3" fillId="2" borderId="9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2" fontId="7" fillId="0" borderId="1" xfId="0" applyNumberFormat="1" applyFont="1" applyFill="1" applyBorder="1" applyAlignment="1" applyProtection="1">
      <alignment vertical="center" wrapText="1"/>
      <protection locked="0"/>
    </xf>
    <xf numFmtId="184" fontId="8" fillId="0" borderId="11" xfId="1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182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9" fontId="3" fillId="2" borderId="9" xfId="2" applyFont="1" applyFill="1" applyBorder="1" applyAlignment="1" applyProtection="1">
      <alignment horizontal="center" vertical="center" wrapText="1"/>
      <protection locked="0"/>
    </xf>
    <xf numFmtId="179" fontId="8" fillId="0" borderId="3" xfId="0" applyNumberFormat="1" applyFont="1" applyFill="1" applyBorder="1" applyAlignment="1" applyProtection="1">
      <alignment vertical="center" wrapText="1"/>
      <protection locked="0"/>
    </xf>
    <xf numFmtId="17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85" fontId="22" fillId="0" borderId="0" xfId="2" applyNumberFormat="1" applyFont="1" applyBorder="1" applyAlignment="1" applyProtection="1">
      <alignment horizontal="right" vertical="center"/>
      <protection locked="0"/>
    </xf>
    <xf numFmtId="182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distributed" vertical="center" wrapText="1"/>
      <protection locked="0"/>
    </xf>
    <xf numFmtId="0" fontId="3" fillId="0" borderId="22" xfId="0" applyFont="1" applyFill="1" applyBorder="1" applyAlignment="1" applyProtection="1">
      <alignment horizontal="distributed" vertical="center" wrapText="1"/>
      <protection locked="0"/>
    </xf>
    <xf numFmtId="43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/>
      <protection locked="0"/>
    </xf>
    <xf numFmtId="185" fontId="13" fillId="0" borderId="22" xfId="2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182" fontId="1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3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0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8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9" fontId="3" fillId="2" borderId="0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9" fontId="25" fillId="0" borderId="0" xfId="2" applyFont="1" applyFill="1" applyBorder="1" applyAlignment="1" applyProtection="1">
      <alignment horizontal="center" vertical="top" wrapText="1"/>
      <protection locked="0"/>
    </xf>
    <xf numFmtId="177" fontId="23" fillId="0" borderId="0" xfId="2" applyNumberFormat="1" applyFont="1" applyFill="1" applyBorder="1" applyAlignment="1" applyProtection="1">
      <alignment horizontal="center" vertical="center" wrapText="1"/>
      <protection locked="0"/>
    </xf>
    <xf numFmtId="182" fontId="21" fillId="0" borderId="0" xfId="1" applyNumberFormat="1" applyFont="1" applyFill="1" applyBorder="1" applyAlignment="1" applyProtection="1">
      <alignment vertical="center" wrapText="1"/>
      <protection locked="0"/>
    </xf>
    <xf numFmtId="9" fontId="1" fillId="0" borderId="0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distributed" vertical="distributed" wrapText="1" readingOrder="1"/>
      <protection locked="0"/>
    </xf>
    <xf numFmtId="0" fontId="5" fillId="0" borderId="0" xfId="0" applyFont="1" applyBorder="1" applyAlignment="1" applyProtection="1">
      <alignment horizontal="distributed" vertical="distributed" wrapText="1"/>
      <protection locked="0"/>
    </xf>
    <xf numFmtId="43" fontId="14" fillId="0" borderId="0" xfId="1" applyNumberFormat="1" applyFont="1" applyFill="1" applyBorder="1" applyAlignment="1" applyProtection="1">
      <alignment vertical="center" wrapText="1"/>
      <protection locked="0"/>
    </xf>
    <xf numFmtId="182" fontId="15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82" fontId="0" fillId="0" borderId="0" xfId="0" applyNumberForma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82" fontId="0" fillId="0" borderId="0" xfId="0" applyNumberFormat="1" applyFill="1" applyProtection="1">
      <alignment vertical="center"/>
      <protection locked="0"/>
    </xf>
    <xf numFmtId="178" fontId="3" fillId="2" borderId="9" xfId="0" applyNumberFormat="1" applyFont="1" applyFill="1" applyBorder="1" applyAlignment="1" applyProtection="1">
      <alignment vertical="center" wrapText="1"/>
      <protection locked="0"/>
    </xf>
    <xf numFmtId="178" fontId="3" fillId="0" borderId="1" xfId="0" applyNumberFormat="1" applyFont="1" applyFill="1" applyBorder="1" applyAlignment="1" applyProtection="1">
      <alignment vertical="center"/>
      <protection hidden="1"/>
    </xf>
    <xf numFmtId="178" fontId="8" fillId="0" borderId="1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184" fontId="3" fillId="0" borderId="1" xfId="1" applyNumberFormat="1" applyFont="1" applyFill="1" applyBorder="1" applyAlignment="1" applyProtection="1">
      <alignment vertical="center" wrapText="1"/>
      <protection hidden="1"/>
    </xf>
    <xf numFmtId="43" fontId="19" fillId="2" borderId="4" xfId="1" applyNumberFormat="1" applyFont="1" applyFill="1" applyBorder="1" applyAlignment="1">
      <alignment horizontal="center" vertical="center"/>
    </xf>
    <xf numFmtId="181" fontId="19" fillId="2" borderId="4" xfId="0" applyNumberFormat="1" applyFont="1" applyFill="1" applyBorder="1" applyAlignment="1">
      <alignment vertical="center"/>
    </xf>
    <xf numFmtId="184" fontId="19" fillId="2" borderId="1" xfId="1" applyNumberFormat="1" applyFont="1" applyFill="1" applyBorder="1" applyAlignment="1">
      <alignment vertical="center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79" fontId="19" fillId="2" borderId="9" xfId="0" applyNumberFormat="1" applyFont="1" applyFill="1" applyBorder="1" applyAlignment="1" applyProtection="1">
      <alignment vertical="center"/>
      <protection locked="0"/>
    </xf>
    <xf numFmtId="184" fontId="3" fillId="2" borderId="1" xfId="1" applyNumberFormat="1" applyFont="1" applyFill="1" applyBorder="1" applyAlignment="1">
      <alignment vertical="center"/>
    </xf>
    <xf numFmtId="181" fontId="3" fillId="2" borderId="4" xfId="0" applyNumberFormat="1" applyFont="1" applyFill="1" applyBorder="1" applyAlignment="1">
      <alignment vertical="center"/>
    </xf>
    <xf numFmtId="179" fontId="19" fillId="2" borderId="9" xfId="0" applyNumberFormat="1" applyFont="1" applyFill="1" applyBorder="1" applyAlignment="1" applyProtection="1">
      <alignment vertical="center" wrapText="1"/>
      <protection locked="0"/>
    </xf>
    <xf numFmtId="178" fontId="5" fillId="0" borderId="0" xfId="0" applyNumberFormat="1" applyFont="1" applyBorder="1">
      <alignment vertical="center"/>
    </xf>
    <xf numFmtId="10" fontId="5" fillId="0" borderId="25" xfId="0" applyNumberFormat="1" applyFont="1" applyBorder="1" applyAlignment="1" applyProtection="1">
      <alignment vertical="center" wrapText="1"/>
      <protection locked="0"/>
    </xf>
    <xf numFmtId="43" fontId="23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20" fillId="0" borderId="26" xfId="1" applyNumberFormat="1" applyFont="1" applyFill="1" applyBorder="1" applyAlignment="1" applyProtection="1">
      <alignment horizontal="right" vertical="center" wrapText="1"/>
      <protection hidden="1"/>
    </xf>
    <xf numFmtId="43" fontId="26" fillId="0" borderId="26" xfId="1" applyNumberFormat="1" applyFont="1" applyFill="1" applyBorder="1" applyAlignment="1" applyProtection="1">
      <alignment vertical="center" wrapText="1"/>
      <protection hidden="1"/>
    </xf>
    <xf numFmtId="0" fontId="0" fillId="2" borderId="9" xfId="0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176" fontId="19" fillId="2" borderId="4" xfId="1" applyNumberFormat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vertical="center"/>
    </xf>
    <xf numFmtId="0" fontId="0" fillId="0" borderId="0" xfId="0" applyFont="1" applyFill="1" applyProtection="1">
      <alignment vertical="center"/>
      <protection locked="0"/>
    </xf>
    <xf numFmtId="178" fontId="26" fillId="0" borderId="26" xfId="1" applyNumberFormat="1" applyFont="1" applyFill="1" applyBorder="1" applyAlignment="1" applyProtection="1">
      <alignment horizontal="center" vertical="center" wrapText="1"/>
      <protection hidden="1"/>
    </xf>
    <xf numFmtId="9" fontId="5" fillId="0" borderId="27" xfId="2" applyFont="1" applyBorder="1" applyAlignment="1" applyProtection="1">
      <alignment vertical="center" wrapText="1"/>
      <protection locked="0"/>
    </xf>
    <xf numFmtId="178" fontId="20" fillId="0" borderId="26" xfId="2" applyNumberFormat="1" applyFont="1" applyFill="1" applyBorder="1" applyAlignment="1" applyProtection="1">
      <alignment horizontal="right" vertical="center" wrapText="1"/>
      <protection hidden="1"/>
    </xf>
    <xf numFmtId="178" fontId="26" fillId="0" borderId="26" xfId="1" applyNumberFormat="1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83" fontId="26" fillId="0" borderId="26" xfId="1" applyNumberFormat="1" applyFont="1" applyFill="1" applyBorder="1" applyAlignment="1" applyProtection="1">
      <alignment horizontal="right" vertical="center" wrapText="1"/>
      <protection hidden="1"/>
    </xf>
    <xf numFmtId="9" fontId="3" fillId="0" borderId="0" xfId="2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181" fontId="19" fillId="2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184" fontId="19" fillId="2" borderId="9" xfId="1" applyNumberFormat="1" applyFont="1" applyFill="1" applyBorder="1" applyAlignment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0" fontId="32" fillId="0" borderId="3" xfId="0" applyFont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9" fontId="28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9" fontId="16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178" fontId="26" fillId="0" borderId="0" xfId="1" applyNumberFormat="1" applyFont="1" applyFill="1" applyBorder="1" applyAlignment="1" applyProtection="1">
      <alignment horizontal="center" vertical="center" wrapText="1"/>
      <protection hidden="1"/>
    </xf>
    <xf numFmtId="178" fontId="26" fillId="0" borderId="4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8" fontId="26" fillId="3" borderId="0" xfId="1" applyNumberFormat="1" applyFont="1" applyFill="1" applyBorder="1" applyAlignment="1" applyProtection="1">
      <alignment horizontal="center" vertical="center" wrapText="1"/>
      <protection hidden="1"/>
    </xf>
    <xf numFmtId="9" fontId="16" fillId="2" borderId="26" xfId="0" applyNumberFormat="1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178" fontId="26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9" fontId="30" fillId="0" borderId="27" xfId="2" applyFont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distributed" vertical="distributed" readingOrder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77" fontId="20" fillId="0" borderId="22" xfId="1" applyNumberFormat="1" applyFont="1" applyFill="1" applyBorder="1" applyAlignment="1" applyProtection="1">
      <alignment horizontal="center" vertical="center" wrapText="1"/>
      <protection hidden="1"/>
    </xf>
    <xf numFmtId="182" fontId="8" fillId="0" borderId="32" xfId="0" applyNumberFormat="1" applyFont="1" applyFill="1" applyBorder="1" applyAlignment="1" applyProtection="1">
      <alignment vertical="center" wrapText="1"/>
      <protection hidden="1"/>
    </xf>
    <xf numFmtId="182" fontId="8" fillId="0" borderId="7" xfId="0" applyNumberFormat="1" applyFont="1" applyFill="1" applyBorder="1" applyAlignment="1" applyProtection="1">
      <alignment vertical="center" wrapText="1"/>
      <protection hidden="1"/>
    </xf>
    <xf numFmtId="182" fontId="8" fillId="0" borderId="33" xfId="0" applyNumberFormat="1" applyFont="1" applyFill="1" applyBorder="1" applyAlignment="1" applyProtection="1">
      <alignment vertical="center" wrapText="1"/>
      <protection hidden="1"/>
    </xf>
    <xf numFmtId="43" fontId="3" fillId="0" borderId="10" xfId="1" applyNumberFormat="1" applyFont="1" applyFill="1" applyBorder="1" applyAlignment="1" applyProtection="1">
      <alignment horizontal="right" vertical="center"/>
      <protection hidden="1"/>
    </xf>
    <xf numFmtId="43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87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187" fontId="8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distributed" vertical="distributed" wrapText="1" readingOrder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9" fontId="3" fillId="0" borderId="30" xfId="2" applyNumberFormat="1" applyFont="1" applyFill="1" applyBorder="1" applyAlignment="1" applyProtection="1">
      <alignment horizontal="center" vertical="center" wrapText="1"/>
      <protection hidden="1"/>
    </xf>
    <xf numFmtId="9" fontId="3" fillId="0" borderId="31" xfId="2" applyNumberFormat="1" applyFont="1" applyFill="1" applyBorder="1" applyAlignment="1" applyProtection="1">
      <alignment horizontal="center" vertical="center" wrapText="1"/>
      <protection hidden="1"/>
    </xf>
    <xf numFmtId="9" fontId="3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justify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8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82" fontId="8" fillId="0" borderId="32" xfId="1" applyNumberFormat="1" applyFont="1" applyFill="1" applyBorder="1" applyAlignment="1" applyProtection="1">
      <alignment vertical="center" wrapText="1"/>
      <protection hidden="1"/>
    </xf>
    <xf numFmtId="182" fontId="8" fillId="0" borderId="7" xfId="1" applyNumberFormat="1" applyFont="1" applyFill="1" applyBorder="1" applyAlignment="1" applyProtection="1">
      <alignment vertical="center" wrapText="1"/>
      <protection hidden="1"/>
    </xf>
    <xf numFmtId="182" fontId="8" fillId="0" borderId="17" xfId="1" applyNumberFormat="1" applyFont="1" applyFill="1" applyBorder="1" applyAlignment="1" applyProtection="1">
      <alignment vertical="center" wrapText="1"/>
      <protection hidden="1"/>
    </xf>
    <xf numFmtId="9" fontId="5" fillId="0" borderId="0" xfId="2" applyFont="1" applyAlignment="1" applyProtection="1">
      <alignment horizontal="justify" vertical="center" wrapText="1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 locked="0"/>
    </xf>
    <xf numFmtId="0" fontId="32" fillId="0" borderId="5" xfId="0" applyFont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82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justify" vertical="center" wrapText="1"/>
      <protection locked="0"/>
    </xf>
    <xf numFmtId="0" fontId="4" fillId="0" borderId="28" xfId="0" applyFont="1" applyBorder="1" applyAlignment="1" applyProtection="1">
      <alignment horizontal="justify" vertical="center" wrapText="1"/>
      <protection locked="0"/>
    </xf>
    <xf numFmtId="177" fontId="20" fillId="0" borderId="0" xfId="1" applyNumberFormat="1" applyFont="1" applyFill="1" applyBorder="1" applyAlignment="1" applyProtection="1">
      <alignment horizontal="center" vertical="center" wrapText="1"/>
      <protection hidden="1"/>
    </xf>
    <xf numFmtId="186" fontId="3" fillId="0" borderId="10" xfId="1" applyNumberFormat="1" applyFont="1" applyFill="1" applyBorder="1" applyAlignment="1" applyProtection="1">
      <alignment horizontal="right" vertical="center"/>
      <protection hidden="1"/>
    </xf>
    <xf numFmtId="186" fontId="3" fillId="0" borderId="1" xfId="1" applyNumberFormat="1" applyFont="1" applyFill="1" applyBorder="1" applyAlignment="1" applyProtection="1">
      <alignment horizontal="right" vertical="center"/>
      <protection hidden="1"/>
    </xf>
  </cellXfs>
  <cellStyles count="3">
    <cellStyle name="一般" xfId="0" builtinId="0"/>
    <cellStyle name="千分位" xfId="1" builtinId="3"/>
    <cellStyle name="百分比" xfId="2" builtinId="5"/>
  </cellStyles>
  <dxfs count="30"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  <dxf>
      <numFmt numFmtId="188" formatCode="\ \ \ \ \ "/>
    </dxf>
  </dxfs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N82"/>
  <sheetViews>
    <sheetView showZeros="0" zoomScale="70" zoomScaleNormal="70" zoomScalePageLayoutView="70" workbookViewId="0">
      <selection activeCell="S10" sqref="S10"/>
    </sheetView>
  </sheetViews>
  <sheetFormatPr defaultRowHeight="16.5"/>
  <cols>
    <col min="1" max="1" width="3.625" style="93" customWidth="1"/>
    <col min="2" max="2" width="12.625" style="94" customWidth="1"/>
    <col min="3" max="3" width="16" style="94" customWidth="1"/>
    <col min="4" max="4" width="10" style="121" customWidth="1"/>
    <col min="5" max="5" width="13.875" style="95" customWidth="1"/>
    <col min="6" max="6" width="14.875" style="94" customWidth="1"/>
    <col min="7" max="7" width="11.75" style="94" customWidth="1"/>
    <col min="8" max="8" width="7.875" style="90" customWidth="1"/>
    <col min="9" max="9" width="5.125" style="90" customWidth="1"/>
    <col min="10" max="10" width="9.875" style="90" customWidth="1"/>
    <col min="11" max="11" width="15" style="94" customWidth="1"/>
    <col min="12" max="12" width="13.625" style="94" customWidth="1"/>
    <col min="13" max="13" width="16.625" style="96" customWidth="1"/>
    <col min="14" max="14" width="14.625" style="94" customWidth="1"/>
  </cols>
  <sheetData>
    <row r="1" spans="1:14" ht="30.75" customHeight="1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9.25" customHeight="1">
      <c r="A2" s="205" t="s">
        <v>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s="2" customFormat="1" ht="26.25" customHeight="1" thickBot="1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s="2" customFormat="1" ht="36.75" customHeight="1">
      <c r="A4" s="191" t="s">
        <v>1</v>
      </c>
      <c r="B4" s="193" t="s">
        <v>89</v>
      </c>
      <c r="C4" s="193" t="s">
        <v>2</v>
      </c>
      <c r="D4" s="193" t="s">
        <v>3</v>
      </c>
      <c r="E4" s="193" t="s">
        <v>4</v>
      </c>
      <c r="F4" s="193" t="s">
        <v>16</v>
      </c>
      <c r="G4" s="193" t="s">
        <v>66</v>
      </c>
      <c r="H4" s="207" t="s">
        <v>5</v>
      </c>
      <c r="I4" s="208"/>
      <c r="J4" s="208"/>
      <c r="K4" s="209"/>
      <c r="L4" s="193" t="s">
        <v>25</v>
      </c>
      <c r="M4" s="198" t="s">
        <v>68</v>
      </c>
      <c r="N4" s="20" t="s">
        <v>26</v>
      </c>
    </row>
    <row r="5" spans="1:14" s="2" customFormat="1" ht="24" customHeight="1">
      <c r="A5" s="192"/>
      <c r="B5" s="194"/>
      <c r="C5" s="194"/>
      <c r="D5" s="194"/>
      <c r="E5" s="194"/>
      <c r="F5" s="194"/>
      <c r="G5" s="194"/>
      <c r="H5" s="210" t="s">
        <v>6</v>
      </c>
      <c r="I5" s="211"/>
      <c r="J5" s="212"/>
      <c r="K5" s="21" t="s">
        <v>66</v>
      </c>
      <c r="L5" s="194"/>
      <c r="M5" s="199"/>
      <c r="N5" s="22" t="s">
        <v>27</v>
      </c>
    </row>
    <row r="6" spans="1:14" s="7" customFormat="1" ht="23.1" customHeight="1">
      <c r="A6" s="23">
        <v>1</v>
      </c>
      <c r="B6" s="105"/>
      <c r="C6" s="105"/>
      <c r="D6" s="106"/>
      <c r="E6" s="107"/>
      <c r="F6" s="105"/>
      <c r="G6" s="102"/>
      <c r="H6" s="103"/>
      <c r="I6" s="100" t="s">
        <v>11</v>
      </c>
      <c r="J6" s="104"/>
      <c r="K6" s="98" t="str">
        <f t="shared" ref="K6:K12" si="0">IF(ISERR($G6*$H6/$J6=0),"",ROUNDDOWN($G6*$H6/$J6,2))</f>
        <v/>
      </c>
      <c r="L6" s="108"/>
      <c r="M6" s="12" t="str">
        <f t="shared" ref="M6:M12" si="1">IF(ISERR($K6*$L6=0),"",ROUND($K6*$L6,0))</f>
        <v/>
      </c>
      <c r="N6" s="213" t="str">
        <f>IF(ISERR($M17/$K17=0),"",ROUND($M17/$K17,0))</f>
        <v/>
      </c>
    </row>
    <row r="7" spans="1:14" s="7" customFormat="1" ht="23.1" customHeight="1">
      <c r="A7" s="23">
        <v>2</v>
      </c>
      <c r="B7" s="105"/>
      <c r="C7" s="105"/>
      <c r="D7" s="106"/>
      <c r="E7" s="107"/>
      <c r="F7" s="105"/>
      <c r="G7" s="102"/>
      <c r="H7" s="103"/>
      <c r="I7" s="100" t="s">
        <v>11</v>
      </c>
      <c r="J7" s="104"/>
      <c r="K7" s="98" t="str">
        <f t="shared" si="0"/>
        <v/>
      </c>
      <c r="L7" s="108"/>
      <c r="M7" s="12" t="str">
        <f t="shared" si="1"/>
        <v/>
      </c>
      <c r="N7" s="214"/>
    </row>
    <row r="8" spans="1:14" s="7" customFormat="1" ht="23.1" customHeight="1">
      <c r="A8" s="23">
        <v>3</v>
      </c>
      <c r="B8" s="105"/>
      <c r="C8" s="105"/>
      <c r="D8" s="106"/>
      <c r="E8" s="107"/>
      <c r="F8" s="105"/>
      <c r="G8" s="102"/>
      <c r="H8" s="103"/>
      <c r="I8" s="100" t="s">
        <v>11</v>
      </c>
      <c r="J8" s="104"/>
      <c r="K8" s="98" t="str">
        <f t="shared" si="0"/>
        <v/>
      </c>
      <c r="L8" s="108"/>
      <c r="M8" s="12" t="str">
        <f t="shared" si="1"/>
        <v/>
      </c>
      <c r="N8" s="214"/>
    </row>
    <row r="9" spans="1:14" s="7" customFormat="1" ht="23.1" customHeight="1">
      <c r="A9" s="23">
        <v>4</v>
      </c>
      <c r="B9" s="105"/>
      <c r="C9" s="105"/>
      <c r="D9" s="106"/>
      <c r="E9" s="107"/>
      <c r="F9" s="105"/>
      <c r="G9" s="102"/>
      <c r="H9" s="103"/>
      <c r="I9" s="100" t="s">
        <v>11</v>
      </c>
      <c r="J9" s="104"/>
      <c r="K9" s="98" t="str">
        <f t="shared" si="0"/>
        <v/>
      </c>
      <c r="L9" s="108"/>
      <c r="M9" s="12" t="str">
        <f t="shared" si="1"/>
        <v/>
      </c>
      <c r="N9" s="214"/>
    </row>
    <row r="10" spans="1:14" s="7" customFormat="1" ht="23.1" customHeight="1">
      <c r="A10" s="23">
        <v>4</v>
      </c>
      <c r="B10" s="105"/>
      <c r="C10" s="105"/>
      <c r="D10" s="106"/>
      <c r="E10" s="107"/>
      <c r="F10" s="105"/>
      <c r="G10" s="102"/>
      <c r="H10" s="103"/>
      <c r="I10" s="100" t="s">
        <v>11</v>
      </c>
      <c r="J10" s="109"/>
      <c r="K10" s="98" t="str">
        <f t="shared" si="0"/>
        <v/>
      </c>
      <c r="L10" s="108"/>
      <c r="M10" s="12" t="str">
        <f t="shared" si="1"/>
        <v/>
      </c>
      <c r="N10" s="214"/>
    </row>
    <row r="11" spans="1:14" s="7" customFormat="1" ht="23.1" customHeight="1">
      <c r="A11" s="23">
        <v>5</v>
      </c>
      <c r="B11" s="105"/>
      <c r="C11" s="105"/>
      <c r="D11" s="106"/>
      <c r="E11" s="107"/>
      <c r="F11" s="105"/>
      <c r="G11" s="102"/>
      <c r="H11" s="103"/>
      <c r="I11" s="100" t="s">
        <v>11</v>
      </c>
      <c r="J11" s="104"/>
      <c r="K11" s="98" t="str">
        <f t="shared" si="0"/>
        <v/>
      </c>
      <c r="L11" s="108"/>
      <c r="M11" s="12" t="str">
        <f t="shared" si="1"/>
        <v/>
      </c>
      <c r="N11" s="214"/>
    </row>
    <row r="12" spans="1:14" s="7" customFormat="1" ht="23.1" customHeight="1">
      <c r="A12" s="23">
        <v>6</v>
      </c>
      <c r="B12" s="105"/>
      <c r="C12" s="105"/>
      <c r="D12" s="106"/>
      <c r="E12" s="107"/>
      <c r="F12" s="105"/>
      <c r="G12" s="102"/>
      <c r="H12" s="103"/>
      <c r="I12" s="100" t="s">
        <v>11</v>
      </c>
      <c r="J12" s="109"/>
      <c r="K12" s="98" t="str">
        <f t="shared" si="0"/>
        <v/>
      </c>
      <c r="L12" s="108"/>
      <c r="M12" s="12" t="str">
        <f t="shared" si="1"/>
        <v/>
      </c>
      <c r="N12" s="214"/>
    </row>
    <row r="13" spans="1:14" s="7" customFormat="1" ht="23.1" customHeight="1">
      <c r="A13" s="23">
        <v>7</v>
      </c>
      <c r="B13" s="117"/>
      <c r="C13" s="117"/>
      <c r="D13" s="106"/>
      <c r="E13" s="118"/>
      <c r="F13" s="105"/>
      <c r="G13" s="119"/>
      <c r="H13" s="110"/>
      <c r="I13" s="100"/>
      <c r="J13" s="120"/>
      <c r="K13" s="98"/>
      <c r="L13" s="108"/>
      <c r="M13" s="12"/>
      <c r="N13" s="214"/>
    </row>
    <row r="14" spans="1:14" s="7" customFormat="1" ht="23.1" customHeight="1">
      <c r="A14" s="23">
        <v>8</v>
      </c>
      <c r="B14" s="117"/>
      <c r="C14" s="117"/>
      <c r="D14" s="106"/>
      <c r="E14" s="118"/>
      <c r="F14" s="105"/>
      <c r="G14" s="119"/>
      <c r="H14" s="110"/>
      <c r="I14" s="100" t="s">
        <v>11</v>
      </c>
      <c r="J14" s="120"/>
      <c r="K14" s="98" t="str">
        <f>IF(ISERR($G14*$H14/$J14=0),"",ROUNDDOWN($G14*$H14/$J14,2))</f>
        <v/>
      </c>
      <c r="L14" s="108"/>
      <c r="M14" s="12" t="str">
        <f>IF(ISERR($K14*$L14=0),"",ROUND($K14*$L14,0))</f>
        <v/>
      </c>
      <c r="N14" s="214"/>
    </row>
    <row r="15" spans="1:14" s="7" customFormat="1" ht="23.1" customHeight="1">
      <c r="A15" s="23">
        <v>9</v>
      </c>
      <c r="B15" s="117"/>
      <c r="C15" s="117"/>
      <c r="D15" s="106"/>
      <c r="E15" s="118"/>
      <c r="F15" s="105"/>
      <c r="G15" s="119"/>
      <c r="H15" s="110"/>
      <c r="I15" s="100" t="s">
        <v>11</v>
      </c>
      <c r="J15" s="120"/>
      <c r="K15" s="98" t="str">
        <f>IF(ISERR($G15*$H15/$J15=0),"",ROUNDDOWN($G15*$H15/$J15,2))</f>
        <v/>
      </c>
      <c r="L15" s="108"/>
      <c r="M15" s="12" t="str">
        <f>IF(ISERR($K15*$L15=0),"",ROUND($K15*$L15,0))</f>
        <v/>
      </c>
      <c r="N15" s="214"/>
    </row>
    <row r="16" spans="1:14" s="7" customFormat="1" ht="23.1" customHeight="1">
      <c r="A16" s="23">
        <v>10</v>
      </c>
      <c r="B16" s="117"/>
      <c r="C16" s="117"/>
      <c r="D16" s="106"/>
      <c r="E16" s="118"/>
      <c r="F16" s="105"/>
      <c r="G16" s="119"/>
      <c r="H16" s="110"/>
      <c r="I16" s="100" t="s">
        <v>11</v>
      </c>
      <c r="J16" s="120"/>
      <c r="K16" s="98" t="str">
        <f t="shared" ref="K16" si="2">IF(ISERR(G16*H16/J16=0),"",ROUNDDOWN(G16*H16/J16,2))</f>
        <v/>
      </c>
      <c r="L16" s="108"/>
      <c r="M16" s="12" t="str">
        <f>IF(ISERR($K16*$L16=0),"",ROUND($K16*$L16,0))</f>
        <v/>
      </c>
      <c r="N16" s="214"/>
    </row>
    <row r="17" spans="1:14" s="7" customFormat="1" ht="24.95" customHeight="1">
      <c r="A17" s="188" t="s">
        <v>14</v>
      </c>
      <c r="B17" s="189"/>
      <c r="C17" s="189"/>
      <c r="D17" s="189"/>
      <c r="E17" s="189"/>
      <c r="F17" s="189"/>
      <c r="G17" s="203"/>
      <c r="H17" s="25"/>
      <c r="I17" s="26"/>
      <c r="J17" s="136" t="s">
        <v>67</v>
      </c>
      <c r="K17" s="99">
        <f>SUM($K6:$K16)</f>
        <v>0</v>
      </c>
      <c r="L17" s="28" t="s">
        <v>28</v>
      </c>
      <c r="M17" s="12">
        <f>SUM($M6:$M16)</f>
        <v>0</v>
      </c>
      <c r="N17" s="215"/>
    </row>
    <row r="18" spans="1:14" s="7" customFormat="1" ht="24.95" customHeight="1">
      <c r="A18" s="188" t="s">
        <v>58</v>
      </c>
      <c r="B18" s="189"/>
      <c r="C18" s="189"/>
      <c r="D18" s="189"/>
      <c r="E18" s="189"/>
      <c r="F18" s="189"/>
      <c r="G18" s="189"/>
      <c r="H18" s="26"/>
      <c r="I18" s="26"/>
      <c r="J18" s="26"/>
      <c r="K18" s="29"/>
      <c r="L18" s="30"/>
      <c r="M18" s="31"/>
      <c r="N18" s="32"/>
    </row>
    <row r="19" spans="1:14" s="2" customFormat="1" ht="24.95" customHeight="1" thickBot="1">
      <c r="A19" s="176" t="s">
        <v>15</v>
      </c>
      <c r="B19" s="177"/>
      <c r="C19" s="177"/>
      <c r="D19" s="177"/>
      <c r="E19" s="177"/>
      <c r="F19" s="177"/>
      <c r="G19" s="177"/>
      <c r="H19" s="33"/>
      <c r="I19" s="33"/>
      <c r="J19" s="33"/>
      <c r="K19" s="33"/>
      <c r="L19" s="33"/>
      <c r="M19" s="34"/>
      <c r="N19" s="35"/>
    </row>
    <row r="20" spans="1:14" s="2" customFormat="1" ht="5.25" hidden="1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s="2" customFormat="1" ht="11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</row>
    <row r="22" spans="1:14" s="2" customFormat="1" ht="28.5" customHeight="1" thickBot="1">
      <c r="A22" s="163" t="s">
        <v>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2" customFormat="1" ht="42" customHeight="1">
      <c r="A23" s="191" t="s">
        <v>1</v>
      </c>
      <c r="B23" s="193" t="s">
        <v>89</v>
      </c>
      <c r="C23" s="193" t="s">
        <v>12</v>
      </c>
      <c r="D23" s="193" t="s">
        <v>3</v>
      </c>
      <c r="E23" s="193" t="s">
        <v>16</v>
      </c>
      <c r="F23" s="39" t="s">
        <v>66</v>
      </c>
      <c r="G23" s="39" t="s">
        <v>72</v>
      </c>
      <c r="H23" s="195" t="s">
        <v>93</v>
      </c>
      <c r="I23" s="196"/>
      <c r="J23" s="197"/>
      <c r="K23" s="40" t="s">
        <v>73</v>
      </c>
      <c r="L23" s="193" t="s">
        <v>24</v>
      </c>
      <c r="M23" s="198" t="s">
        <v>68</v>
      </c>
      <c r="N23" s="20" t="s">
        <v>23</v>
      </c>
    </row>
    <row r="24" spans="1:14" s="2" customFormat="1" ht="29.25" customHeight="1">
      <c r="A24" s="192"/>
      <c r="B24" s="194"/>
      <c r="C24" s="194"/>
      <c r="D24" s="194"/>
      <c r="E24" s="194"/>
      <c r="F24" s="41" t="s">
        <v>53</v>
      </c>
      <c r="G24" s="41" t="s">
        <v>54</v>
      </c>
      <c r="H24" s="200" t="s">
        <v>55</v>
      </c>
      <c r="I24" s="201"/>
      <c r="J24" s="202"/>
      <c r="K24" s="42" t="s">
        <v>71</v>
      </c>
      <c r="L24" s="194"/>
      <c r="M24" s="199"/>
      <c r="N24" s="43" t="s">
        <v>56</v>
      </c>
    </row>
    <row r="25" spans="1:14" s="7" customFormat="1" ht="23.1" customHeight="1">
      <c r="A25" s="23">
        <v>1</v>
      </c>
      <c r="B25" s="105"/>
      <c r="C25" s="105"/>
      <c r="D25" s="106"/>
      <c r="E25" s="105"/>
      <c r="F25" s="97"/>
      <c r="G25" s="44"/>
      <c r="H25" s="15"/>
      <c r="I25" s="174">
        <f>IF(ISERR($F25*$G25)=0,"",ROUNDDOWN($F25*$G25,5))</f>
        <v>0</v>
      </c>
      <c r="J25" s="175"/>
      <c r="K25" s="185" t="str">
        <f>IF(ISERR($I35/$F35=0),"",SUM($I35/$F35))</f>
        <v/>
      </c>
      <c r="L25" s="111"/>
      <c r="M25" s="101">
        <f>IF(ISERR($F25*$L25)=0,"",ROUND($F25*$L25,0))</f>
        <v>0</v>
      </c>
      <c r="N25" s="171" t="str">
        <f>IF(ISERR($M35/$F35),"",ROUND($M35/$F35,0))</f>
        <v/>
      </c>
    </row>
    <row r="26" spans="1:14" s="7" customFormat="1" ht="23.1" customHeight="1">
      <c r="A26" s="23">
        <v>2</v>
      </c>
      <c r="B26" s="105"/>
      <c r="C26" s="105"/>
      <c r="D26" s="106"/>
      <c r="E26" s="105"/>
      <c r="F26" s="97"/>
      <c r="G26" s="44"/>
      <c r="H26" s="15"/>
      <c r="I26" s="174">
        <f t="shared" ref="I26:I34" si="3">IF(ISERR($F26*$G26)=0,"",ROUNDDOWN($F26*$G26,5))</f>
        <v>0</v>
      </c>
      <c r="J26" s="175"/>
      <c r="K26" s="186"/>
      <c r="L26" s="111"/>
      <c r="M26" s="101">
        <f t="shared" ref="M26:M34" si="4">IF(ISERR($F26*$L26)=0,"",ROUND($F26*$L26,0))</f>
        <v>0</v>
      </c>
      <c r="N26" s="172"/>
    </row>
    <row r="27" spans="1:14" s="7" customFormat="1" ht="23.1" customHeight="1">
      <c r="A27" s="23">
        <v>3</v>
      </c>
      <c r="B27" s="105"/>
      <c r="C27" s="105"/>
      <c r="D27" s="106"/>
      <c r="E27" s="105"/>
      <c r="F27" s="97"/>
      <c r="G27" s="44"/>
      <c r="H27" s="15"/>
      <c r="I27" s="174">
        <f t="shared" si="3"/>
        <v>0</v>
      </c>
      <c r="J27" s="175"/>
      <c r="K27" s="186"/>
      <c r="L27" s="111"/>
      <c r="M27" s="101">
        <f t="shared" si="4"/>
        <v>0</v>
      </c>
      <c r="N27" s="172"/>
    </row>
    <row r="28" spans="1:14" s="7" customFormat="1" ht="23.1" customHeight="1">
      <c r="A28" s="23">
        <v>4</v>
      </c>
      <c r="B28" s="117"/>
      <c r="C28" s="117"/>
      <c r="D28" s="106"/>
      <c r="E28" s="118"/>
      <c r="F28" s="97"/>
      <c r="G28" s="44"/>
      <c r="H28" s="15"/>
      <c r="I28" s="174">
        <f t="shared" si="3"/>
        <v>0</v>
      </c>
      <c r="J28" s="175"/>
      <c r="K28" s="186"/>
      <c r="L28" s="24"/>
      <c r="M28" s="101">
        <f t="shared" si="4"/>
        <v>0</v>
      </c>
      <c r="N28" s="172"/>
    </row>
    <row r="29" spans="1:14" s="7" customFormat="1" ht="23.1" customHeight="1">
      <c r="A29" s="23">
        <v>5</v>
      </c>
      <c r="B29" s="117"/>
      <c r="C29" s="117"/>
      <c r="D29" s="106"/>
      <c r="E29" s="118"/>
      <c r="F29" s="97"/>
      <c r="G29" s="44"/>
      <c r="H29" s="15"/>
      <c r="I29" s="174">
        <f t="shared" si="3"/>
        <v>0</v>
      </c>
      <c r="J29" s="175"/>
      <c r="K29" s="186"/>
      <c r="L29" s="24"/>
      <c r="M29" s="101">
        <f t="shared" si="4"/>
        <v>0</v>
      </c>
      <c r="N29" s="172"/>
    </row>
    <row r="30" spans="1:14" s="7" customFormat="1" ht="23.1" customHeight="1">
      <c r="A30" s="23">
        <v>6</v>
      </c>
      <c r="B30" s="117"/>
      <c r="C30" s="117"/>
      <c r="D30" s="106"/>
      <c r="E30" s="118"/>
      <c r="F30" s="97"/>
      <c r="G30" s="44"/>
      <c r="H30" s="15"/>
      <c r="I30" s="174">
        <f t="shared" si="3"/>
        <v>0</v>
      </c>
      <c r="J30" s="175"/>
      <c r="K30" s="186"/>
      <c r="L30" s="24"/>
      <c r="M30" s="101">
        <f t="shared" si="4"/>
        <v>0</v>
      </c>
      <c r="N30" s="172"/>
    </row>
    <row r="31" spans="1:14" s="7" customFormat="1" ht="23.1" customHeight="1">
      <c r="A31" s="23">
        <v>7</v>
      </c>
      <c r="B31" s="117"/>
      <c r="C31" s="117"/>
      <c r="D31" s="106"/>
      <c r="E31" s="118"/>
      <c r="F31" s="97"/>
      <c r="G31" s="44"/>
      <c r="H31" s="15"/>
      <c r="I31" s="174">
        <f t="shared" si="3"/>
        <v>0</v>
      </c>
      <c r="J31" s="175"/>
      <c r="K31" s="186"/>
      <c r="L31" s="24"/>
      <c r="M31" s="101">
        <f t="shared" si="4"/>
        <v>0</v>
      </c>
      <c r="N31" s="172"/>
    </row>
    <row r="32" spans="1:14" s="7" customFormat="1" ht="23.1" customHeight="1">
      <c r="A32" s="23">
        <v>8</v>
      </c>
      <c r="B32" s="117"/>
      <c r="C32" s="117"/>
      <c r="D32" s="106"/>
      <c r="E32" s="118"/>
      <c r="F32" s="97"/>
      <c r="G32" s="44"/>
      <c r="H32" s="15"/>
      <c r="I32" s="174">
        <f t="shared" si="3"/>
        <v>0</v>
      </c>
      <c r="J32" s="175"/>
      <c r="K32" s="186"/>
      <c r="L32" s="24"/>
      <c r="M32" s="101">
        <f t="shared" si="4"/>
        <v>0</v>
      </c>
      <c r="N32" s="172"/>
    </row>
    <row r="33" spans="1:14" s="7" customFormat="1" ht="23.1" customHeight="1">
      <c r="A33" s="23">
        <v>9</v>
      </c>
      <c r="B33" s="117"/>
      <c r="C33" s="117"/>
      <c r="D33" s="106"/>
      <c r="E33" s="118"/>
      <c r="F33" s="97"/>
      <c r="G33" s="44"/>
      <c r="H33" s="15"/>
      <c r="I33" s="174">
        <f t="shared" si="3"/>
        <v>0</v>
      </c>
      <c r="J33" s="175"/>
      <c r="K33" s="186"/>
      <c r="L33" s="24"/>
      <c r="M33" s="101">
        <f t="shared" si="4"/>
        <v>0</v>
      </c>
      <c r="N33" s="172"/>
    </row>
    <row r="34" spans="1:14" s="7" customFormat="1" ht="23.1" customHeight="1">
      <c r="A34" s="23">
        <v>10</v>
      </c>
      <c r="B34" s="105"/>
      <c r="C34" s="105"/>
      <c r="D34" s="106"/>
      <c r="E34" s="107"/>
      <c r="F34" s="97"/>
      <c r="G34" s="44"/>
      <c r="H34" s="15"/>
      <c r="I34" s="174">
        <f t="shared" si="3"/>
        <v>0</v>
      </c>
      <c r="J34" s="175"/>
      <c r="K34" s="187"/>
      <c r="L34" s="24"/>
      <c r="M34" s="101">
        <f t="shared" si="4"/>
        <v>0</v>
      </c>
      <c r="N34" s="172"/>
    </row>
    <row r="35" spans="1:14" s="2" customFormat="1" ht="24.95" customHeight="1" thickBot="1">
      <c r="A35" s="176" t="s">
        <v>8</v>
      </c>
      <c r="B35" s="177"/>
      <c r="C35" s="177"/>
      <c r="D35" s="178"/>
      <c r="E35" s="13" t="s">
        <v>31</v>
      </c>
      <c r="F35" s="14" t="str">
        <f>IF(SUM($F25:$F34)=0,"",SUM($F25:$F34))</f>
        <v/>
      </c>
      <c r="G35" s="45"/>
      <c r="H35" s="16" t="s">
        <v>30</v>
      </c>
      <c r="I35" s="179">
        <f>ROUNDDOWN(SUM(I25:J34),2)</f>
        <v>0</v>
      </c>
      <c r="J35" s="180"/>
      <c r="K35" s="17"/>
      <c r="L35" s="46" t="s">
        <v>29</v>
      </c>
      <c r="M35" s="18" t="str">
        <f>IF(SUM($M25:$M34)=0,"",SUM($M25:$M34))</f>
        <v/>
      </c>
      <c r="N35" s="173"/>
    </row>
    <row r="36" spans="1:14" s="2" customFormat="1" ht="36" customHeight="1">
      <c r="A36" s="123"/>
      <c r="B36" s="123"/>
      <c r="C36" s="123"/>
      <c r="D36" s="123"/>
      <c r="E36" s="123"/>
      <c r="F36" s="123"/>
      <c r="G36" s="123"/>
      <c r="H36" s="156"/>
      <c r="I36" s="156"/>
      <c r="J36" s="156"/>
      <c r="K36" s="123"/>
      <c r="L36" s="123"/>
      <c r="M36" s="123"/>
      <c r="N36" s="123"/>
    </row>
    <row r="37" spans="1:14" s="2" customFormat="1" ht="20.25" thickBot="1">
      <c r="A37" s="163" t="s">
        <v>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</row>
    <row r="38" spans="1:14" s="3" customFormat="1" ht="24" customHeight="1">
      <c r="A38" s="47"/>
      <c r="B38" s="164" t="s">
        <v>10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</row>
    <row r="39" spans="1:14" s="3" customFormat="1" ht="20.100000000000001" customHeight="1">
      <c r="A39" s="166"/>
      <c r="B39" s="167" t="s">
        <v>62</v>
      </c>
      <c r="C39" s="167"/>
      <c r="D39" s="167"/>
      <c r="E39" s="167"/>
      <c r="F39" s="50"/>
      <c r="G39" s="168"/>
      <c r="H39" s="168"/>
      <c r="I39" s="50" t="s">
        <v>13</v>
      </c>
      <c r="J39" s="50"/>
      <c r="K39" s="50"/>
      <c r="L39" s="50"/>
      <c r="M39" s="52"/>
      <c r="N39" s="53"/>
    </row>
    <row r="40" spans="1:14" s="3" customFormat="1" ht="20.100000000000001" customHeight="1">
      <c r="A40" s="166"/>
      <c r="B40" s="167" t="s">
        <v>60</v>
      </c>
      <c r="C40" s="167"/>
      <c r="D40" s="167"/>
      <c r="E40" s="167"/>
      <c r="F40" s="50"/>
      <c r="G40" s="168"/>
      <c r="H40" s="168"/>
      <c r="I40" s="50" t="s">
        <v>13</v>
      </c>
      <c r="J40" s="50"/>
      <c r="K40" s="50"/>
      <c r="L40" s="50"/>
      <c r="M40" s="52"/>
      <c r="N40" s="53"/>
    </row>
    <row r="41" spans="1:14" s="3" customFormat="1" ht="20.100000000000001" customHeight="1">
      <c r="A41" s="166"/>
      <c r="B41" s="167" t="s">
        <v>61</v>
      </c>
      <c r="C41" s="167"/>
      <c r="D41" s="167"/>
      <c r="E41" s="167"/>
      <c r="F41" s="167"/>
      <c r="G41" s="169"/>
      <c r="H41" s="169"/>
      <c r="I41" s="50" t="s">
        <v>13</v>
      </c>
      <c r="J41" s="50"/>
      <c r="K41" s="50"/>
      <c r="L41" s="50"/>
      <c r="M41" s="52"/>
      <c r="N41" s="53"/>
    </row>
    <row r="42" spans="1:14" s="3" customFormat="1" ht="12" customHeight="1">
      <c r="A42" s="48"/>
      <c r="B42" s="49"/>
      <c r="C42" s="49"/>
      <c r="D42" s="49"/>
      <c r="E42" s="49"/>
      <c r="F42" s="50"/>
      <c r="G42" s="50"/>
      <c r="H42" s="54"/>
      <c r="I42" s="50"/>
      <c r="J42" s="50"/>
      <c r="K42" s="50"/>
      <c r="L42" s="50"/>
      <c r="M42" s="52"/>
      <c r="N42" s="53"/>
    </row>
    <row r="43" spans="1:14" s="3" customFormat="1" ht="24.95" customHeight="1">
      <c r="A43" s="55"/>
      <c r="B43" s="167" t="s">
        <v>17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83"/>
    </row>
    <row r="44" spans="1:14" s="3" customFormat="1" ht="24.95" customHeight="1">
      <c r="A44" s="48"/>
      <c r="B44" s="184" t="s">
        <v>63</v>
      </c>
      <c r="C44" s="184"/>
      <c r="D44" s="184"/>
      <c r="E44" s="184"/>
      <c r="F44" s="184"/>
      <c r="G44" s="169"/>
      <c r="H44" s="169"/>
      <c r="I44" s="57" t="s">
        <v>19</v>
      </c>
      <c r="J44" s="50"/>
      <c r="K44" s="58"/>
      <c r="L44" s="54"/>
      <c r="M44" s="52"/>
      <c r="N44" s="53"/>
    </row>
    <row r="45" spans="1:14" s="3" customFormat="1" ht="12" customHeight="1">
      <c r="A45" s="48"/>
      <c r="B45" s="49"/>
      <c r="C45" s="49"/>
      <c r="D45" s="49"/>
      <c r="E45" s="49"/>
      <c r="F45" s="49"/>
      <c r="G45" s="49"/>
      <c r="H45" s="49"/>
      <c r="I45" s="49"/>
      <c r="J45" s="51"/>
      <c r="K45" s="51"/>
      <c r="L45" s="50"/>
      <c r="M45" s="52"/>
      <c r="N45" s="53"/>
    </row>
    <row r="46" spans="1:14" s="3" customFormat="1" ht="24.95" customHeight="1">
      <c r="A46" s="55"/>
      <c r="B46" s="167" t="s">
        <v>18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83"/>
    </row>
    <row r="47" spans="1:14" s="3" customFormat="1" ht="24.95" customHeight="1" thickBot="1">
      <c r="A47" s="48"/>
      <c r="B47" s="184" t="s">
        <v>94</v>
      </c>
      <c r="C47" s="184"/>
      <c r="D47" s="184"/>
      <c r="E47" s="184"/>
      <c r="F47" s="184"/>
      <c r="G47" s="170" t="str">
        <f>IF(ISERR($K17*($N6/$N25)*$K25=0),"",ROUNDDOWN($K17*($N6/$N25)*$K25,2))</f>
        <v/>
      </c>
      <c r="H47" s="170"/>
      <c r="I47" s="57" t="s">
        <v>19</v>
      </c>
      <c r="J47" s="59"/>
      <c r="K47" s="60"/>
      <c r="L47" s="58"/>
      <c r="M47" s="61"/>
      <c r="N47" s="62"/>
    </row>
    <row r="48" spans="1:14" s="3" customFormat="1" ht="9.75" customHeight="1" thickBot="1">
      <c r="A48" s="63"/>
      <c r="B48" s="64"/>
      <c r="C48" s="65"/>
      <c r="D48" s="65"/>
      <c r="E48" s="65"/>
      <c r="F48" s="65"/>
      <c r="G48" s="66"/>
      <c r="H48" s="66"/>
      <c r="I48" s="67"/>
      <c r="J48" s="68"/>
      <c r="K48" s="69"/>
      <c r="L48" s="70"/>
      <c r="M48" s="71"/>
      <c r="N48" s="72"/>
    </row>
    <row r="49" spans="1:14" s="3" customFormat="1" ht="13.5" customHeight="1">
      <c r="A49" s="73"/>
      <c r="B49" s="49"/>
      <c r="C49" s="49"/>
      <c r="D49" s="49"/>
      <c r="E49" s="49"/>
      <c r="F49" s="74"/>
      <c r="G49" s="74"/>
      <c r="H49" s="57"/>
      <c r="I49" s="75"/>
      <c r="J49" s="76"/>
      <c r="K49" s="76"/>
      <c r="L49" s="76"/>
      <c r="M49" s="61"/>
      <c r="N49" s="58"/>
    </row>
    <row r="50" spans="1:14" s="3" customFormat="1" ht="21.95" customHeight="1">
      <c r="A50" s="157" t="s">
        <v>59</v>
      </c>
      <c r="B50" s="158"/>
      <c r="C50" s="159"/>
      <c r="D50" s="56"/>
      <c r="E50" s="56"/>
      <c r="F50" s="56"/>
      <c r="G50" s="56"/>
      <c r="H50" s="51"/>
      <c r="I50" s="51"/>
      <c r="J50" s="51"/>
      <c r="K50" s="50"/>
      <c r="L50" s="50"/>
      <c r="M50" s="77"/>
      <c r="N50" s="50"/>
    </row>
    <row r="51" spans="1:14" s="3" customFormat="1" ht="8.25" customHeight="1">
      <c r="A51" s="78"/>
      <c r="B51" s="78"/>
      <c r="C51" s="78"/>
      <c r="D51" s="56"/>
      <c r="E51" s="56"/>
      <c r="F51" s="56"/>
      <c r="G51" s="56"/>
      <c r="H51" s="51"/>
      <c r="I51" s="51"/>
      <c r="J51" s="51"/>
      <c r="K51" s="50"/>
      <c r="L51" s="50"/>
      <c r="M51" s="77"/>
      <c r="N51" s="50"/>
    </row>
    <row r="52" spans="1:14" s="3" customFormat="1" ht="25.5" customHeight="1">
      <c r="A52" s="160" t="s">
        <v>95</v>
      </c>
      <c r="B52" s="160"/>
      <c r="C52" s="160"/>
      <c r="D52" s="160"/>
      <c r="E52" s="160"/>
      <c r="F52" s="79"/>
      <c r="G52" s="122" t="str">
        <f>IF(ISERR($F35*$K25*$F52=0),"",ROUNDDOWN($F35*$K25*$F52,2))</f>
        <v/>
      </c>
      <c r="H52" s="50" t="s">
        <v>13</v>
      </c>
      <c r="I52" s="80"/>
      <c r="J52" s="161" t="s">
        <v>75</v>
      </c>
      <c r="K52" s="161"/>
      <c r="L52" s="161"/>
      <c r="M52" s="161"/>
      <c r="N52" s="161"/>
    </row>
    <row r="53" spans="1:14" s="3" customFormat="1" ht="25.5" customHeight="1">
      <c r="A53" s="81"/>
      <c r="B53" s="81"/>
      <c r="C53" s="81"/>
      <c r="D53" s="81"/>
      <c r="E53" s="81"/>
      <c r="F53" s="82" t="s">
        <v>77</v>
      </c>
      <c r="G53" s="83"/>
      <c r="H53" s="50"/>
      <c r="I53" s="11"/>
      <c r="J53" s="11"/>
      <c r="K53" s="11"/>
      <c r="L53" s="11"/>
      <c r="M53" s="84"/>
      <c r="N53" s="11"/>
    </row>
    <row r="54" spans="1:14" s="3" customFormat="1" ht="35.1" customHeight="1">
      <c r="A54" s="161" t="s">
        <v>70</v>
      </c>
      <c r="B54" s="161"/>
      <c r="C54" s="161"/>
      <c r="D54" s="161"/>
      <c r="E54" s="161"/>
      <c r="F54" s="19"/>
      <c r="G54" s="124" t="str">
        <f>IF(ISERR($G41+$G44+$G47=0),"",$G41+$G44+$G47)</f>
        <v/>
      </c>
      <c r="H54" s="50" t="s">
        <v>13</v>
      </c>
      <c r="I54" s="11"/>
      <c r="J54" s="11"/>
      <c r="K54" s="11"/>
      <c r="L54" s="11"/>
      <c r="M54" s="84"/>
      <c r="N54" s="11"/>
    </row>
    <row r="55" spans="1:14" s="3" customFormat="1" ht="14.25" customHeight="1">
      <c r="A55" s="81"/>
      <c r="B55" s="81"/>
      <c r="C55" s="81"/>
      <c r="D55" s="81"/>
      <c r="E55" s="81"/>
      <c r="F55" s="85"/>
      <c r="G55" s="83"/>
      <c r="H55" s="50"/>
      <c r="I55" s="11"/>
      <c r="J55" s="11"/>
      <c r="K55" s="11"/>
      <c r="L55" s="11"/>
      <c r="M55" s="84"/>
      <c r="N55" s="11"/>
    </row>
    <row r="56" spans="1:14" s="3" customFormat="1" ht="35.1" customHeight="1">
      <c r="A56" s="181" t="s">
        <v>52</v>
      </c>
      <c r="B56" s="181"/>
      <c r="C56" s="181"/>
      <c r="D56" s="181"/>
      <c r="E56" s="181"/>
      <c r="F56" s="181"/>
      <c r="G56" s="125" t="str">
        <f>IF($G54&gt;$G52,$G52,$G54)</f>
        <v/>
      </c>
      <c r="H56" s="50" t="s">
        <v>13</v>
      </c>
      <c r="I56" s="11"/>
      <c r="J56" s="182" t="s">
        <v>76</v>
      </c>
      <c r="K56" s="182"/>
      <c r="L56" s="182"/>
      <c r="M56" s="182"/>
      <c r="N56" s="182"/>
    </row>
    <row r="58" spans="1:14" s="1" customFormat="1">
      <c r="A58" s="162" t="s">
        <v>22</v>
      </c>
      <c r="B58" s="162"/>
      <c r="C58" s="90"/>
      <c r="D58" s="90"/>
      <c r="E58" s="91"/>
      <c r="F58" s="90"/>
      <c r="G58" s="90"/>
      <c r="H58" s="90"/>
      <c r="I58" s="90"/>
      <c r="J58" s="90"/>
      <c r="K58" s="90"/>
      <c r="L58" s="90"/>
      <c r="M58" s="90"/>
      <c r="N58" s="90"/>
    </row>
    <row r="59" spans="1:14" s="3" customFormat="1" ht="23.1" customHeight="1">
      <c r="A59" s="58"/>
      <c r="B59" s="155" t="s">
        <v>20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4" s="2" customFormat="1" ht="23.1" customHeight="1">
      <c r="A60" s="9"/>
      <c r="B60" s="154" t="s">
        <v>32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s="2" customFormat="1" ht="23.1" customHeight="1">
      <c r="A61" s="9"/>
      <c r="B61" s="154" t="s">
        <v>33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s="2" customFormat="1" ht="23.1" customHeight="1">
      <c r="A62" s="9"/>
      <c r="B62" s="155"/>
      <c r="C62" s="153" t="s">
        <v>34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</row>
    <row r="63" spans="1:14" s="2" customFormat="1" ht="23.1" customHeight="1">
      <c r="A63" s="9"/>
      <c r="B63" s="155"/>
      <c r="C63" s="153" t="s">
        <v>35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</row>
    <row r="64" spans="1:14" s="2" customFormat="1" ht="23.1" customHeight="1">
      <c r="A64" s="9"/>
      <c r="B64" s="155"/>
      <c r="C64" s="153" t="s">
        <v>36</v>
      </c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</row>
    <row r="65" spans="1:14" s="2" customFormat="1" ht="23.1" customHeight="1">
      <c r="A65" s="9"/>
      <c r="B65" s="155"/>
      <c r="C65" s="153" t="s">
        <v>37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</row>
    <row r="66" spans="1:14" s="2" customFormat="1" ht="23.1" customHeight="1">
      <c r="A66" s="9"/>
      <c r="B66" s="155"/>
      <c r="C66" s="153" t="s">
        <v>38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  <row r="67" spans="1:14" s="2" customFormat="1" ht="23.1" customHeight="1">
      <c r="A67" s="9"/>
      <c r="B67" s="155"/>
      <c r="C67" s="153" t="s">
        <v>39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</row>
    <row r="68" spans="1:14" s="2" customFormat="1" ht="23.1" customHeight="1">
      <c r="A68" s="9"/>
      <c r="B68" s="155"/>
      <c r="C68" s="153" t="s">
        <v>40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s="2" customFormat="1" ht="23.1" customHeight="1">
      <c r="A69" s="9"/>
      <c r="B69" s="155"/>
      <c r="C69" s="153" t="s">
        <v>41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1:14" s="2" customFormat="1" ht="23.1" customHeight="1">
      <c r="A70" s="9"/>
      <c r="B70" s="155"/>
      <c r="C70" s="153" t="s">
        <v>42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1:14" s="2" customFormat="1" ht="23.1" customHeight="1">
      <c r="A71" s="9"/>
      <c r="B71" s="155"/>
      <c r="C71" s="153" t="s">
        <v>43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</row>
    <row r="72" spans="1:14" s="2" customFormat="1" ht="23.1" customHeight="1">
      <c r="A72" s="9"/>
      <c r="B72" s="155"/>
      <c r="C72" s="153" t="s">
        <v>44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s="2" customFormat="1" ht="23.1" customHeight="1">
      <c r="A73" s="9"/>
      <c r="B73" s="155"/>
      <c r="C73" s="153" t="s">
        <v>45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</row>
    <row r="74" spans="1:14" s="2" customFormat="1" ht="23.1" customHeight="1">
      <c r="A74" s="9"/>
      <c r="B74" s="155"/>
      <c r="C74" s="153" t="s">
        <v>46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</row>
    <row r="75" spans="1:14" s="2" customFormat="1" ht="23.1" customHeight="1">
      <c r="A75" s="9"/>
      <c r="B75" s="155"/>
      <c r="C75" s="153" t="s">
        <v>47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14" s="2" customFormat="1" ht="23.1" customHeight="1">
      <c r="A76" s="9"/>
      <c r="B76" s="10"/>
      <c r="C76" s="153" t="s">
        <v>48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</row>
    <row r="77" spans="1:14" s="2" customFormat="1" ht="23.1" customHeight="1">
      <c r="A77" s="9"/>
      <c r="B77" s="154" t="s">
        <v>21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s="2" customFormat="1" ht="23.1" customHeight="1">
      <c r="A78" s="9"/>
      <c r="B78" s="10"/>
      <c r="C78" s="153" t="s">
        <v>49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</row>
    <row r="79" spans="1:14" s="2" customFormat="1" ht="23.1" customHeight="1">
      <c r="A79" s="9"/>
      <c r="B79" s="10"/>
      <c r="C79" s="153" t="s">
        <v>50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</row>
    <row r="80" spans="1:14" s="2" customFormat="1" ht="23.1" customHeight="1">
      <c r="A80" s="9"/>
      <c r="B80" s="10"/>
      <c r="C80" s="153" t="s">
        <v>51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 s="2" customFormat="1" ht="46.5" customHeight="1">
      <c r="A81" s="9"/>
      <c r="B81" s="153" t="s">
        <v>57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</row>
    <row r="82" spans="1:14">
      <c r="D82" s="94"/>
      <c r="H82" s="94"/>
      <c r="I82" s="94"/>
      <c r="K82" s="90"/>
      <c r="L82" s="90"/>
      <c r="M82" s="94"/>
    </row>
  </sheetData>
  <sheetProtection formatCells="0" formatColumns="0" formatRows="0" insertRows="0" deleteRows="0" selectLockedCells="1"/>
  <protectedRanges>
    <protectedRange sqref="C34:D34" name="範圍4_2_4_1"/>
    <protectedRange sqref="G34" name="範圍4_5_2_1"/>
    <protectedRange sqref="G16" name="範圍1_6_1_1" securityDescriptor="O:WDG:WDD:(A;;CC;;;WD)"/>
    <protectedRange sqref="B14:B16" name="範圍4_1_2"/>
    <protectedRange sqref="E13:E16" name="範圍4_2_1_1_1"/>
    <protectedRange sqref="H16" name="範圍1_7_2_2_1_1" securityDescriptor="O:WDG:WDD:(A;;CC;;;WD)"/>
    <protectedRange sqref="J16" name="範圍2_2_2_2_1_1"/>
    <protectedRange sqref="L16 L13" name="範圍3_1_1_1"/>
    <protectedRange sqref="B28:B33" name="範圍4_1_1_1"/>
    <protectedRange sqref="C28:D33" name="範圍4_2_4_1_1"/>
    <protectedRange sqref="E28:E33" name="範圍4_2_2_1_1_1"/>
    <protectedRange sqref="G28:G33" name="範圍4_5_2_1_1"/>
    <protectedRange sqref="C6:C12" name="範圍1_2_2_2" securityDescriptor="O:WDG:WDD:(A;;CC;;;WD)"/>
    <protectedRange sqref="D6:D12" name="範圍1_3_2_2" securityDescriptor="O:WDG:WDD:(A;;CC;;;WD)"/>
    <protectedRange sqref="B6:B12" name="範圍4_1_3"/>
    <protectedRange sqref="E6:E12" name="範圍4_2_1_1_2"/>
    <protectedRange sqref="C25:C27" name="範圍1_2_2_4" securityDescriptor="O:WDG:WDD:(A;;CC;;;WD)"/>
    <protectedRange sqref="B25:B27" name="範圍4_1_5"/>
    <protectedRange sqref="D25:D27" name="範圍4_2_4_1_3"/>
    <protectedRange sqref="E25:E27" name="範圍4_2_2_1_1_3"/>
    <protectedRange sqref="G25:G27" name="範圍4_5_2_1_3"/>
  </protectedRanges>
  <mergeCells count="90">
    <mergeCell ref="A17:G17"/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H5:J5"/>
    <mergeCell ref="N6:N17"/>
    <mergeCell ref="A18:G18"/>
    <mergeCell ref="A19:G19"/>
    <mergeCell ref="A20:N20"/>
    <mergeCell ref="A22:N22"/>
    <mergeCell ref="A23:A24"/>
    <mergeCell ref="B23:B24"/>
    <mergeCell ref="C23:C24"/>
    <mergeCell ref="D23:D24"/>
    <mergeCell ref="E23:E24"/>
    <mergeCell ref="H23:J23"/>
    <mergeCell ref="L23:L24"/>
    <mergeCell ref="M23:M24"/>
    <mergeCell ref="H24:J24"/>
    <mergeCell ref="K25:K34"/>
    <mergeCell ref="I26:J26"/>
    <mergeCell ref="I27:J27"/>
    <mergeCell ref="I28:J28"/>
    <mergeCell ref="I29:J29"/>
    <mergeCell ref="I30:J30"/>
    <mergeCell ref="I31:J31"/>
    <mergeCell ref="B59:N59"/>
    <mergeCell ref="B60:N60"/>
    <mergeCell ref="N25:N35"/>
    <mergeCell ref="I32:J32"/>
    <mergeCell ref="I33:J33"/>
    <mergeCell ref="I34:J34"/>
    <mergeCell ref="A35:D35"/>
    <mergeCell ref="I35:J35"/>
    <mergeCell ref="A56:F56"/>
    <mergeCell ref="J56:N56"/>
    <mergeCell ref="B43:N43"/>
    <mergeCell ref="B44:F44"/>
    <mergeCell ref="G44:H44"/>
    <mergeCell ref="B46:N46"/>
    <mergeCell ref="B47:F47"/>
    <mergeCell ref="I25:J25"/>
    <mergeCell ref="H36:J36"/>
    <mergeCell ref="A50:C50"/>
    <mergeCell ref="A52:E52"/>
    <mergeCell ref="J52:N52"/>
    <mergeCell ref="A58:B58"/>
    <mergeCell ref="A54:E54"/>
    <mergeCell ref="A37:N37"/>
    <mergeCell ref="B38:N38"/>
    <mergeCell ref="A39:A41"/>
    <mergeCell ref="B39:E39"/>
    <mergeCell ref="G39:H39"/>
    <mergeCell ref="B40:E40"/>
    <mergeCell ref="G40:H40"/>
    <mergeCell ref="B41:F41"/>
    <mergeCell ref="G41:H41"/>
    <mergeCell ref="G47:H47"/>
    <mergeCell ref="B61:N61"/>
    <mergeCell ref="B62:B75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1:N71"/>
    <mergeCell ref="C72:N72"/>
    <mergeCell ref="C73:N73"/>
    <mergeCell ref="C74:N74"/>
    <mergeCell ref="C75:N75"/>
    <mergeCell ref="B81:N81"/>
    <mergeCell ref="C76:N76"/>
    <mergeCell ref="B77:N77"/>
    <mergeCell ref="C78:N78"/>
    <mergeCell ref="C79:N79"/>
    <mergeCell ref="C80:N80"/>
  </mergeCells>
  <phoneticPr fontId="2" type="noConversion"/>
  <conditionalFormatting sqref="I49">
    <cfRule type="cellIs" priority="28" stopIfTrue="1" operator="equal">
      <formula>0</formula>
    </cfRule>
  </conditionalFormatting>
  <conditionalFormatting sqref="K25 M17">
    <cfRule type="expression" dxfId="29" priority="27" stopIfTrue="1">
      <formula>0</formula>
    </cfRule>
  </conditionalFormatting>
  <conditionalFormatting sqref="G54">
    <cfRule type="expression" dxfId="28" priority="26" stopIfTrue="1">
      <formula>0</formula>
    </cfRule>
  </conditionalFormatting>
  <conditionalFormatting sqref="K26">
    <cfRule type="expression" dxfId="27" priority="25" stopIfTrue="1">
      <formula>0</formula>
    </cfRule>
  </conditionalFormatting>
  <conditionalFormatting sqref="K27">
    <cfRule type="expression" dxfId="26" priority="24" stopIfTrue="1">
      <formula>0</formula>
    </cfRule>
  </conditionalFormatting>
  <conditionalFormatting sqref="K28">
    <cfRule type="expression" dxfId="25" priority="23" stopIfTrue="1">
      <formula>0</formula>
    </cfRule>
  </conditionalFormatting>
  <conditionalFormatting sqref="M16">
    <cfRule type="expression" dxfId="24" priority="15" stopIfTrue="1">
      <formula>0</formula>
    </cfRule>
  </conditionalFormatting>
  <conditionalFormatting sqref="M13">
    <cfRule type="expression" dxfId="23" priority="13" stopIfTrue="1">
      <formula>0</formula>
    </cfRule>
  </conditionalFormatting>
  <conditionalFormatting sqref="M14:M15">
    <cfRule type="expression" dxfId="22" priority="12" stopIfTrue="1">
      <formula>0</formula>
    </cfRule>
  </conditionalFormatting>
  <conditionalFormatting sqref="K29">
    <cfRule type="expression" dxfId="21" priority="11" stopIfTrue="1">
      <formula>0</formula>
    </cfRule>
  </conditionalFormatting>
  <conditionalFormatting sqref="K30">
    <cfRule type="expression" dxfId="20" priority="10" stopIfTrue="1">
      <formula>0</formula>
    </cfRule>
  </conditionalFormatting>
  <conditionalFormatting sqref="K31">
    <cfRule type="expression" dxfId="19" priority="9" stopIfTrue="1">
      <formula>0</formula>
    </cfRule>
  </conditionalFormatting>
  <conditionalFormatting sqref="K32">
    <cfRule type="expression" dxfId="18" priority="4" stopIfTrue="1">
      <formula>0</formula>
    </cfRule>
  </conditionalFormatting>
  <conditionalFormatting sqref="K33">
    <cfRule type="expression" dxfId="17" priority="3" stopIfTrue="1">
      <formula>0</formula>
    </cfRule>
  </conditionalFormatting>
  <conditionalFormatting sqref="M6:M12">
    <cfRule type="expression" dxfId="16" priority="1" stopIfTrue="1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57" orientation="portrait" horizontalDpi="1200" verticalDpi="1200" r:id="rId1"/>
  <headerFooter alignWithMargins="0">
    <oddHeader>&amp;L**請於序號間新增，勿於最後一筆增加序號，以免未納入計算&amp;R&amp;10更新：113.01.24</oddHeader>
    <oddFooter>&amp;C(民)都開發-附表３(計算表-容積率一樣)1/1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Q85"/>
  <sheetViews>
    <sheetView showZeros="0" topLeftCell="A13" zoomScale="80" zoomScaleNormal="80" zoomScalePageLayoutView="70" workbookViewId="0">
      <selection activeCell="N25" sqref="N25:N35"/>
    </sheetView>
  </sheetViews>
  <sheetFormatPr defaultRowHeight="16.5"/>
  <cols>
    <col min="1" max="1" width="3.625" style="93" customWidth="1"/>
    <col min="2" max="2" width="12.625" style="94" customWidth="1"/>
    <col min="3" max="3" width="15.625" style="94" customWidth="1"/>
    <col min="4" max="4" width="12.625" style="94" customWidth="1"/>
    <col min="5" max="5" width="13.625" style="95" customWidth="1"/>
    <col min="6" max="6" width="13.625" style="94" customWidth="1"/>
    <col min="7" max="7" width="14.625" style="94" customWidth="1"/>
    <col min="8" max="8" width="6.625" style="90" customWidth="1"/>
    <col min="9" max="9" width="5.125" style="90" customWidth="1"/>
    <col min="10" max="10" width="8.625" style="90" customWidth="1"/>
    <col min="11" max="11" width="12.625" style="94" customWidth="1"/>
    <col min="12" max="12" width="13.625" style="94" customWidth="1"/>
    <col min="13" max="13" width="16.625" style="96" customWidth="1"/>
    <col min="14" max="14" width="14.625" style="94" customWidth="1"/>
    <col min="15" max="15" width="14.25" customWidth="1"/>
    <col min="20" max="20" width="12.875" customWidth="1"/>
    <col min="21" max="21" width="16.125" customWidth="1"/>
  </cols>
  <sheetData>
    <row r="1" spans="1:14" ht="30.75" customHeight="1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31.5" customHeight="1">
      <c r="A2" s="205" t="s">
        <v>87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s="2" customFormat="1" ht="26.25" customHeight="1" thickBot="1">
      <c r="A3" s="221" t="s">
        <v>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2" customFormat="1" ht="36.75" customHeight="1">
      <c r="A4" s="191" t="s">
        <v>1</v>
      </c>
      <c r="B4" s="193" t="s">
        <v>89</v>
      </c>
      <c r="C4" s="193" t="s">
        <v>2</v>
      </c>
      <c r="D4" s="193" t="s">
        <v>3</v>
      </c>
      <c r="E4" s="193" t="s">
        <v>4</v>
      </c>
      <c r="F4" s="193" t="s">
        <v>16</v>
      </c>
      <c r="G4" s="193" t="s">
        <v>66</v>
      </c>
      <c r="H4" s="207" t="s">
        <v>5</v>
      </c>
      <c r="I4" s="208"/>
      <c r="J4" s="208"/>
      <c r="K4" s="209"/>
      <c r="L4" s="193" t="s">
        <v>25</v>
      </c>
      <c r="M4" s="198" t="s">
        <v>68</v>
      </c>
      <c r="N4" s="20" t="s">
        <v>26</v>
      </c>
    </row>
    <row r="5" spans="1:14" s="2" customFormat="1" ht="24" customHeight="1">
      <c r="A5" s="192"/>
      <c r="B5" s="194"/>
      <c r="C5" s="194"/>
      <c r="D5" s="194"/>
      <c r="E5" s="194"/>
      <c r="F5" s="194"/>
      <c r="G5" s="194"/>
      <c r="H5" s="210" t="s">
        <v>6</v>
      </c>
      <c r="I5" s="211"/>
      <c r="J5" s="212"/>
      <c r="K5" s="21" t="s">
        <v>66</v>
      </c>
      <c r="L5" s="194"/>
      <c r="M5" s="199"/>
      <c r="N5" s="22" t="s">
        <v>27</v>
      </c>
    </row>
    <row r="6" spans="1:14" s="7" customFormat="1" ht="23.1" customHeight="1">
      <c r="A6" s="23">
        <v>1</v>
      </c>
      <c r="B6" s="105"/>
      <c r="C6" s="105"/>
      <c r="D6" s="106"/>
      <c r="E6" s="107"/>
      <c r="F6" s="105"/>
      <c r="G6" s="102"/>
      <c r="H6" s="103"/>
      <c r="I6" s="100" t="s">
        <v>11</v>
      </c>
      <c r="J6" s="104"/>
      <c r="K6" s="98" t="str">
        <f t="shared" ref="K6:K12" si="0">IF(ISERR($G6*$H6/$J6=0),"",ROUNDDOWN($G6*$H6/$J6,2))</f>
        <v/>
      </c>
      <c r="L6" s="108"/>
      <c r="M6" s="12" t="str">
        <f t="shared" ref="M6:M12" si="1">IF(ISERR($K6*$L6=0),"",ROUND($K6*$L6,0))</f>
        <v/>
      </c>
      <c r="N6" s="213" t="str">
        <f>IF(ISERR($M17/$K17=0),"",ROUND($M17/$K17,0))</f>
        <v/>
      </c>
    </row>
    <row r="7" spans="1:14" s="7" customFormat="1" ht="23.1" customHeight="1">
      <c r="A7" s="23">
        <v>2</v>
      </c>
      <c r="B7" s="105"/>
      <c r="C7" s="105"/>
      <c r="D7" s="106"/>
      <c r="E7" s="107"/>
      <c r="F7" s="105"/>
      <c r="G7" s="102"/>
      <c r="H7" s="103"/>
      <c r="I7" s="100" t="s">
        <v>11</v>
      </c>
      <c r="J7" s="104"/>
      <c r="K7" s="98" t="str">
        <f t="shared" si="0"/>
        <v/>
      </c>
      <c r="L7" s="108"/>
      <c r="M7" s="12" t="str">
        <f t="shared" si="1"/>
        <v/>
      </c>
      <c r="N7" s="214"/>
    </row>
    <row r="8" spans="1:14" s="7" customFormat="1" ht="23.1" customHeight="1">
      <c r="A8" s="23">
        <v>3</v>
      </c>
      <c r="B8" s="105"/>
      <c r="C8" s="105"/>
      <c r="D8" s="106"/>
      <c r="E8" s="107"/>
      <c r="F8" s="105"/>
      <c r="G8" s="102"/>
      <c r="H8" s="103"/>
      <c r="I8" s="100" t="s">
        <v>11</v>
      </c>
      <c r="J8" s="104"/>
      <c r="K8" s="98" t="str">
        <f t="shared" si="0"/>
        <v/>
      </c>
      <c r="L8" s="108"/>
      <c r="M8" s="12" t="str">
        <f t="shared" si="1"/>
        <v/>
      </c>
      <c r="N8" s="214"/>
    </row>
    <row r="9" spans="1:14" s="7" customFormat="1" ht="23.1" customHeight="1">
      <c r="A9" s="23">
        <v>4</v>
      </c>
      <c r="B9" s="105"/>
      <c r="C9" s="105"/>
      <c r="D9" s="106"/>
      <c r="E9" s="107"/>
      <c r="F9" s="105"/>
      <c r="G9" s="102"/>
      <c r="H9" s="103"/>
      <c r="I9" s="100" t="s">
        <v>11</v>
      </c>
      <c r="J9" s="104"/>
      <c r="K9" s="98" t="str">
        <f t="shared" si="0"/>
        <v/>
      </c>
      <c r="L9" s="108"/>
      <c r="M9" s="12" t="str">
        <f t="shared" si="1"/>
        <v/>
      </c>
      <c r="N9" s="214"/>
    </row>
    <row r="10" spans="1:14" s="7" customFormat="1" ht="23.1" customHeight="1">
      <c r="A10" s="23">
        <v>4</v>
      </c>
      <c r="B10" s="105"/>
      <c r="C10" s="105"/>
      <c r="D10" s="106"/>
      <c r="E10" s="107"/>
      <c r="F10" s="105"/>
      <c r="G10" s="102"/>
      <c r="H10" s="103"/>
      <c r="I10" s="100" t="s">
        <v>11</v>
      </c>
      <c r="J10" s="109"/>
      <c r="K10" s="98" t="str">
        <f t="shared" si="0"/>
        <v/>
      </c>
      <c r="L10" s="108"/>
      <c r="M10" s="12" t="str">
        <f t="shared" si="1"/>
        <v/>
      </c>
      <c r="N10" s="214"/>
    </row>
    <row r="11" spans="1:14" s="7" customFormat="1" ht="23.1" customHeight="1">
      <c r="A11" s="23">
        <v>5</v>
      </c>
      <c r="B11" s="105"/>
      <c r="C11" s="105"/>
      <c r="D11" s="106"/>
      <c r="E11" s="107"/>
      <c r="F11" s="105"/>
      <c r="G11" s="102"/>
      <c r="H11" s="103"/>
      <c r="I11" s="100" t="s">
        <v>11</v>
      </c>
      <c r="J11" s="104"/>
      <c r="K11" s="98" t="str">
        <f t="shared" si="0"/>
        <v/>
      </c>
      <c r="L11" s="108"/>
      <c r="M11" s="12" t="str">
        <f t="shared" si="1"/>
        <v/>
      </c>
      <c r="N11" s="214"/>
    </row>
    <row r="12" spans="1:14" s="7" customFormat="1" ht="23.1" customHeight="1">
      <c r="A12" s="23">
        <v>6</v>
      </c>
      <c r="B12" s="105"/>
      <c r="C12" s="105"/>
      <c r="D12" s="106"/>
      <c r="E12" s="107"/>
      <c r="F12" s="105"/>
      <c r="G12" s="102"/>
      <c r="H12" s="103"/>
      <c r="I12" s="100" t="s">
        <v>11</v>
      </c>
      <c r="J12" s="109"/>
      <c r="K12" s="98" t="str">
        <f t="shared" si="0"/>
        <v/>
      </c>
      <c r="L12" s="108"/>
      <c r="M12" s="12" t="str">
        <f t="shared" si="1"/>
        <v/>
      </c>
      <c r="N12" s="214"/>
    </row>
    <row r="13" spans="1:14" s="7" customFormat="1" ht="23.1" customHeight="1">
      <c r="A13" s="23">
        <v>7</v>
      </c>
      <c r="B13" s="117"/>
      <c r="C13" s="117"/>
      <c r="D13" s="106"/>
      <c r="E13" s="118"/>
      <c r="F13" s="105"/>
      <c r="G13" s="119"/>
      <c r="H13" s="110"/>
      <c r="I13" s="100"/>
      <c r="J13" s="120"/>
      <c r="K13" s="98"/>
      <c r="L13" s="108"/>
      <c r="M13" s="12"/>
      <c r="N13" s="214"/>
    </row>
    <row r="14" spans="1:14" s="7" customFormat="1" ht="23.1" customHeight="1">
      <c r="A14" s="23">
        <v>8</v>
      </c>
      <c r="B14" s="117"/>
      <c r="C14" s="117"/>
      <c r="D14" s="106"/>
      <c r="E14" s="118"/>
      <c r="F14" s="105"/>
      <c r="G14" s="119"/>
      <c r="H14" s="110"/>
      <c r="I14" s="100" t="s">
        <v>11</v>
      </c>
      <c r="J14" s="120"/>
      <c r="K14" s="98" t="str">
        <f>IF(ISERR($G14*$H14/$J14=0),"",ROUNDDOWN($G14*$H14/$J14,2))</f>
        <v/>
      </c>
      <c r="L14" s="108"/>
      <c r="M14" s="12" t="str">
        <f>IF(ISERR($K14*$L14=0),"",ROUND($K14*$L14,0))</f>
        <v/>
      </c>
      <c r="N14" s="214"/>
    </row>
    <row r="15" spans="1:14" s="7" customFormat="1" ht="23.1" customHeight="1">
      <c r="A15" s="23">
        <v>9</v>
      </c>
      <c r="B15" s="117"/>
      <c r="C15" s="117"/>
      <c r="D15" s="106"/>
      <c r="E15" s="118"/>
      <c r="F15" s="105"/>
      <c r="G15" s="119"/>
      <c r="H15" s="110"/>
      <c r="I15" s="100" t="s">
        <v>11</v>
      </c>
      <c r="J15" s="120"/>
      <c r="K15" s="98" t="str">
        <f>IF(ISERR($G15*$H15/$J15=0),"",ROUNDDOWN($G15*$H15/$J15,2))</f>
        <v/>
      </c>
      <c r="L15" s="108"/>
      <c r="M15" s="12" t="str">
        <f>IF(ISERR($K15*$L15=0),"",ROUND($K15*$L15,0))</f>
        <v/>
      </c>
      <c r="N15" s="214"/>
    </row>
    <row r="16" spans="1:14" s="7" customFormat="1" ht="23.1" customHeight="1">
      <c r="A16" s="23">
        <v>10</v>
      </c>
      <c r="B16" s="117"/>
      <c r="C16" s="117"/>
      <c r="D16" s="106"/>
      <c r="E16" s="118"/>
      <c r="F16" s="105"/>
      <c r="G16" s="119"/>
      <c r="H16" s="110"/>
      <c r="I16" s="100" t="s">
        <v>11</v>
      </c>
      <c r="J16" s="120"/>
      <c r="K16" s="98" t="str">
        <f t="shared" ref="K16" si="2">IF(ISERR(G16*H16/J16=0),"",ROUNDDOWN(G16*H16/J16,2))</f>
        <v/>
      </c>
      <c r="L16" s="108"/>
      <c r="M16" s="12" t="str">
        <f>IF(ISERR($K16*$L16=0),"",ROUND($K16*$L16,0))</f>
        <v/>
      </c>
      <c r="N16" s="214"/>
    </row>
    <row r="17" spans="1:17" s="7" customFormat="1" ht="24.95" customHeight="1">
      <c r="A17" s="188" t="s">
        <v>14</v>
      </c>
      <c r="B17" s="189"/>
      <c r="C17" s="189"/>
      <c r="D17" s="189"/>
      <c r="E17" s="189"/>
      <c r="F17" s="189"/>
      <c r="G17" s="203"/>
      <c r="H17" s="25"/>
      <c r="I17" s="26"/>
      <c r="J17" s="136" t="s">
        <v>67</v>
      </c>
      <c r="K17" s="99">
        <f>SUM($K6:$K16)</f>
        <v>0</v>
      </c>
      <c r="L17" s="28" t="s">
        <v>28</v>
      </c>
      <c r="M17" s="12">
        <f>SUM($M6:$M16)</f>
        <v>0</v>
      </c>
      <c r="N17" s="215"/>
    </row>
    <row r="18" spans="1:17" s="7" customFormat="1" ht="24.95" customHeight="1">
      <c r="A18" s="188" t="s">
        <v>58</v>
      </c>
      <c r="B18" s="189"/>
      <c r="C18" s="189"/>
      <c r="D18" s="189"/>
      <c r="E18" s="189"/>
      <c r="F18" s="189"/>
      <c r="G18" s="189"/>
      <c r="H18" s="26"/>
      <c r="I18" s="26"/>
      <c r="J18" s="26"/>
      <c r="K18" s="29"/>
      <c r="L18" s="30"/>
      <c r="M18" s="31"/>
      <c r="N18" s="32"/>
    </row>
    <row r="19" spans="1:17" s="2" customFormat="1" ht="24.95" customHeight="1" thickBot="1">
      <c r="A19" s="176" t="s">
        <v>15</v>
      </c>
      <c r="B19" s="177"/>
      <c r="C19" s="177"/>
      <c r="D19" s="177"/>
      <c r="E19" s="177"/>
      <c r="F19" s="177"/>
      <c r="G19" s="177"/>
      <c r="H19" s="33"/>
      <c r="I19" s="33"/>
      <c r="J19" s="33"/>
      <c r="K19" s="33"/>
      <c r="L19" s="33"/>
      <c r="M19" s="34"/>
      <c r="N19" s="35"/>
    </row>
    <row r="20" spans="1:17" s="2" customFormat="1" ht="5.25" hidden="1" customHeight="1" thickTop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7" s="2" customFormat="1" ht="11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7"/>
    </row>
    <row r="22" spans="1:17" s="2" customFormat="1" ht="28.5" customHeight="1" thickBot="1">
      <c r="A22" s="163" t="s">
        <v>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7" s="2" customFormat="1" ht="42" customHeight="1">
      <c r="A23" s="191" t="s">
        <v>1</v>
      </c>
      <c r="B23" s="193" t="s">
        <v>89</v>
      </c>
      <c r="C23" s="193" t="s">
        <v>12</v>
      </c>
      <c r="D23" s="193" t="s">
        <v>3</v>
      </c>
      <c r="E23" s="193" t="s">
        <v>16</v>
      </c>
      <c r="F23" s="39" t="s">
        <v>66</v>
      </c>
      <c r="G23" s="39" t="s">
        <v>72</v>
      </c>
      <c r="H23" s="195" t="s">
        <v>96</v>
      </c>
      <c r="I23" s="196"/>
      <c r="J23" s="197"/>
      <c r="K23" s="40" t="s">
        <v>73</v>
      </c>
      <c r="L23" s="193" t="s">
        <v>24</v>
      </c>
      <c r="M23" s="198" t="s">
        <v>68</v>
      </c>
      <c r="N23" s="20" t="s">
        <v>23</v>
      </c>
      <c r="Q23" s="9"/>
    </row>
    <row r="24" spans="1:17" s="2" customFormat="1" ht="29.25" customHeight="1">
      <c r="A24" s="192"/>
      <c r="B24" s="194"/>
      <c r="C24" s="194"/>
      <c r="D24" s="194"/>
      <c r="E24" s="194"/>
      <c r="F24" s="41" t="s">
        <v>53</v>
      </c>
      <c r="G24" s="41" t="s">
        <v>54</v>
      </c>
      <c r="H24" s="200" t="s">
        <v>55</v>
      </c>
      <c r="I24" s="201"/>
      <c r="J24" s="202"/>
      <c r="K24" s="42" t="s">
        <v>71</v>
      </c>
      <c r="L24" s="194"/>
      <c r="M24" s="199"/>
      <c r="N24" s="43" t="s">
        <v>56</v>
      </c>
    </row>
    <row r="25" spans="1:17" s="7" customFormat="1" ht="23.1" customHeight="1">
      <c r="A25" s="23">
        <v>1</v>
      </c>
      <c r="B25" s="105"/>
      <c r="C25" s="105"/>
      <c r="D25" s="106"/>
      <c r="E25" s="105"/>
      <c r="F25" s="97"/>
      <c r="G25" s="44"/>
      <c r="H25" s="15"/>
      <c r="I25" s="174">
        <f>IF(ISERR($F25*$G25)=0,"",ROUNDDOWN($F25*$G25,5))</f>
        <v>0</v>
      </c>
      <c r="J25" s="175"/>
      <c r="K25" s="185" t="str">
        <f>IF(ISERR($I35/$F35=0),"",SUM($I35/$F35))</f>
        <v/>
      </c>
      <c r="L25" s="111"/>
      <c r="M25" s="101">
        <f>IF(ISERR($F25*$L25)=0,"",ROUND($F25*$L25,0))</f>
        <v>0</v>
      </c>
      <c r="N25" s="171" t="str">
        <f>IF(ISERR($M35/$F35),"",ROUND($M35/$F35,0))</f>
        <v/>
      </c>
    </row>
    <row r="26" spans="1:17" s="7" customFormat="1" ht="23.1" customHeight="1">
      <c r="A26" s="23">
        <v>2</v>
      </c>
      <c r="B26" s="105"/>
      <c r="C26" s="105"/>
      <c r="D26" s="106"/>
      <c r="E26" s="105"/>
      <c r="F26" s="97"/>
      <c r="G26" s="44"/>
      <c r="H26" s="15"/>
      <c r="I26" s="174">
        <f t="shared" ref="I26:I34" si="3">IF(ISERR($F26*$G26)=0,"",ROUNDDOWN($F26*$G26,5))</f>
        <v>0</v>
      </c>
      <c r="J26" s="175"/>
      <c r="K26" s="186"/>
      <c r="L26" s="111"/>
      <c r="M26" s="101">
        <f t="shared" ref="M26:M34" si="4">IF(ISERR($F26*$L26)=0,"",ROUND($F26*$L26,0))</f>
        <v>0</v>
      </c>
      <c r="N26" s="172"/>
    </row>
    <row r="27" spans="1:17" s="7" customFormat="1" ht="23.1" customHeight="1">
      <c r="A27" s="23">
        <v>3</v>
      </c>
      <c r="B27" s="105"/>
      <c r="C27" s="105"/>
      <c r="D27" s="106"/>
      <c r="E27" s="105"/>
      <c r="F27" s="97"/>
      <c r="G27" s="44"/>
      <c r="H27" s="15"/>
      <c r="I27" s="174">
        <f t="shared" si="3"/>
        <v>0</v>
      </c>
      <c r="J27" s="175"/>
      <c r="K27" s="186"/>
      <c r="L27" s="111"/>
      <c r="M27" s="101">
        <f t="shared" si="4"/>
        <v>0</v>
      </c>
      <c r="N27" s="172"/>
    </row>
    <row r="28" spans="1:17" s="7" customFormat="1" ht="23.1" customHeight="1">
      <c r="A28" s="23">
        <v>4</v>
      </c>
      <c r="B28" s="117"/>
      <c r="C28" s="117"/>
      <c r="D28" s="106"/>
      <c r="E28" s="118"/>
      <c r="F28" s="97"/>
      <c r="G28" s="44"/>
      <c r="H28" s="15"/>
      <c r="I28" s="174">
        <f t="shared" si="3"/>
        <v>0</v>
      </c>
      <c r="J28" s="175"/>
      <c r="K28" s="186"/>
      <c r="L28" s="24"/>
      <c r="M28" s="101">
        <f t="shared" si="4"/>
        <v>0</v>
      </c>
      <c r="N28" s="172"/>
    </row>
    <row r="29" spans="1:17" s="7" customFormat="1" ht="23.1" customHeight="1">
      <c r="A29" s="23">
        <v>5</v>
      </c>
      <c r="B29" s="117"/>
      <c r="C29" s="117"/>
      <c r="D29" s="106"/>
      <c r="E29" s="118"/>
      <c r="F29" s="97"/>
      <c r="G29" s="44"/>
      <c r="H29" s="15"/>
      <c r="I29" s="174">
        <f t="shared" si="3"/>
        <v>0</v>
      </c>
      <c r="J29" s="175"/>
      <c r="K29" s="186"/>
      <c r="L29" s="24"/>
      <c r="M29" s="101">
        <f t="shared" si="4"/>
        <v>0</v>
      </c>
      <c r="N29" s="172"/>
    </row>
    <row r="30" spans="1:17" s="7" customFormat="1" ht="23.1" customHeight="1">
      <c r="A30" s="23">
        <v>6</v>
      </c>
      <c r="B30" s="117"/>
      <c r="C30" s="117"/>
      <c r="D30" s="106"/>
      <c r="E30" s="118"/>
      <c r="F30" s="97"/>
      <c r="G30" s="44"/>
      <c r="H30" s="15"/>
      <c r="I30" s="174">
        <f t="shared" si="3"/>
        <v>0</v>
      </c>
      <c r="J30" s="175"/>
      <c r="K30" s="186"/>
      <c r="L30" s="24"/>
      <c r="M30" s="101">
        <f t="shared" si="4"/>
        <v>0</v>
      </c>
      <c r="N30" s="172"/>
    </row>
    <row r="31" spans="1:17" s="7" customFormat="1" ht="23.1" customHeight="1">
      <c r="A31" s="23">
        <v>7</v>
      </c>
      <c r="B31" s="117"/>
      <c r="C31" s="117"/>
      <c r="D31" s="106"/>
      <c r="E31" s="118"/>
      <c r="F31" s="97"/>
      <c r="G31" s="44"/>
      <c r="H31" s="15"/>
      <c r="I31" s="174">
        <f t="shared" si="3"/>
        <v>0</v>
      </c>
      <c r="J31" s="175"/>
      <c r="K31" s="186"/>
      <c r="L31" s="24"/>
      <c r="M31" s="101">
        <f t="shared" si="4"/>
        <v>0</v>
      </c>
      <c r="N31" s="172"/>
    </row>
    <row r="32" spans="1:17" s="7" customFormat="1" ht="23.1" customHeight="1">
      <c r="A32" s="23">
        <v>8</v>
      </c>
      <c r="B32" s="117"/>
      <c r="C32" s="117"/>
      <c r="D32" s="106"/>
      <c r="E32" s="118"/>
      <c r="F32" s="97"/>
      <c r="G32" s="44"/>
      <c r="H32" s="15"/>
      <c r="I32" s="174">
        <f t="shared" si="3"/>
        <v>0</v>
      </c>
      <c r="J32" s="175"/>
      <c r="K32" s="186"/>
      <c r="L32" s="24"/>
      <c r="M32" s="101">
        <f t="shared" si="4"/>
        <v>0</v>
      </c>
      <c r="N32" s="172"/>
    </row>
    <row r="33" spans="1:15" s="7" customFormat="1" ht="23.1" customHeight="1">
      <c r="A33" s="23">
        <v>9</v>
      </c>
      <c r="B33" s="117"/>
      <c r="C33" s="117"/>
      <c r="D33" s="106"/>
      <c r="E33" s="118"/>
      <c r="F33" s="97"/>
      <c r="G33" s="44"/>
      <c r="H33" s="15"/>
      <c r="I33" s="174">
        <f t="shared" si="3"/>
        <v>0</v>
      </c>
      <c r="J33" s="175"/>
      <c r="K33" s="186"/>
      <c r="L33" s="24"/>
      <c r="M33" s="101">
        <f t="shared" si="4"/>
        <v>0</v>
      </c>
      <c r="N33" s="172"/>
    </row>
    <row r="34" spans="1:15" s="7" customFormat="1" ht="23.1" customHeight="1">
      <c r="A34" s="23">
        <v>10</v>
      </c>
      <c r="B34" s="105"/>
      <c r="C34" s="105"/>
      <c r="D34" s="106"/>
      <c r="E34" s="107"/>
      <c r="F34" s="97"/>
      <c r="G34" s="44"/>
      <c r="H34" s="15"/>
      <c r="I34" s="174">
        <f t="shared" si="3"/>
        <v>0</v>
      </c>
      <c r="J34" s="175"/>
      <c r="K34" s="187"/>
      <c r="L34" s="24"/>
      <c r="M34" s="101">
        <f t="shared" si="4"/>
        <v>0</v>
      </c>
      <c r="N34" s="172"/>
    </row>
    <row r="35" spans="1:15" s="2" customFormat="1" ht="24.95" customHeight="1" thickBot="1">
      <c r="A35" s="176" t="s">
        <v>8</v>
      </c>
      <c r="B35" s="177"/>
      <c r="C35" s="177"/>
      <c r="D35" s="178"/>
      <c r="E35" s="13" t="s">
        <v>31</v>
      </c>
      <c r="F35" s="14" t="str">
        <f>IF(SUM($F25:$F34)=0,"",SUM($F25:$F34))</f>
        <v/>
      </c>
      <c r="G35" s="45"/>
      <c r="H35" s="16" t="s">
        <v>30</v>
      </c>
      <c r="I35" s="179">
        <f>ROUNDDOWN(SUM(I25:J34),2)</f>
        <v>0</v>
      </c>
      <c r="J35" s="180"/>
      <c r="K35" s="17"/>
      <c r="L35" s="46" t="s">
        <v>29</v>
      </c>
      <c r="M35" s="18" t="str">
        <f>IF(SUM($M25:$M34)=0,"",SUM($M25:$M34))</f>
        <v/>
      </c>
      <c r="N35" s="173"/>
    </row>
    <row r="36" spans="1:15" s="2" customFormat="1" ht="12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5" s="2" customFormat="1" ht="20.25" thickBot="1">
      <c r="A37" s="219" t="s">
        <v>9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1:15" s="3" customFormat="1" ht="24" customHeight="1">
      <c r="A38" s="47"/>
      <c r="B38" s="164" t="s">
        <v>10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</row>
    <row r="39" spans="1:15" s="3" customFormat="1" ht="20.100000000000001" customHeight="1">
      <c r="A39" s="166"/>
      <c r="B39" s="167" t="s">
        <v>62</v>
      </c>
      <c r="C39" s="167"/>
      <c r="D39" s="167"/>
      <c r="E39" s="167"/>
      <c r="F39" s="50"/>
      <c r="G39" s="168"/>
      <c r="H39" s="168"/>
      <c r="I39" s="50" t="s">
        <v>13</v>
      </c>
      <c r="J39" s="50"/>
      <c r="K39" s="50"/>
      <c r="L39" s="50"/>
      <c r="M39" s="52"/>
      <c r="N39" s="53"/>
    </row>
    <row r="40" spans="1:15" s="3" customFormat="1" ht="20.100000000000001" customHeight="1">
      <c r="A40" s="166"/>
      <c r="B40" s="167" t="s">
        <v>60</v>
      </c>
      <c r="C40" s="167"/>
      <c r="D40" s="167"/>
      <c r="E40" s="167"/>
      <c r="F40" s="50"/>
      <c r="G40" s="168"/>
      <c r="H40" s="168"/>
      <c r="I40" s="50" t="s">
        <v>13</v>
      </c>
      <c r="J40" s="50"/>
      <c r="K40" s="50"/>
      <c r="L40" s="50"/>
      <c r="M40" s="52"/>
      <c r="N40" s="53"/>
    </row>
    <row r="41" spans="1:15" s="3" customFormat="1" ht="20.100000000000001" customHeight="1">
      <c r="A41" s="166"/>
      <c r="B41" s="167" t="s">
        <v>61</v>
      </c>
      <c r="C41" s="167"/>
      <c r="D41" s="167"/>
      <c r="E41" s="167"/>
      <c r="F41" s="167"/>
      <c r="G41" s="169"/>
      <c r="H41" s="169"/>
      <c r="I41" s="50" t="s">
        <v>13</v>
      </c>
      <c r="J41" s="50"/>
      <c r="K41" s="50"/>
      <c r="L41" s="50"/>
      <c r="M41" s="52"/>
      <c r="N41" s="53"/>
      <c r="O41" s="4"/>
    </row>
    <row r="42" spans="1:15" s="3" customFormat="1" ht="12" customHeight="1">
      <c r="A42" s="48"/>
      <c r="B42" s="49"/>
      <c r="C42" s="49"/>
      <c r="D42" s="49"/>
      <c r="E42" s="49"/>
      <c r="F42" s="50"/>
      <c r="G42" s="50"/>
      <c r="H42" s="54"/>
      <c r="I42" s="50"/>
      <c r="J42" s="50"/>
      <c r="K42" s="50"/>
      <c r="L42" s="50"/>
      <c r="M42" s="52"/>
      <c r="N42" s="53"/>
    </row>
    <row r="43" spans="1:15" s="3" customFormat="1" ht="24.95" customHeight="1">
      <c r="A43" s="55"/>
      <c r="B43" s="167" t="s">
        <v>17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83"/>
    </row>
    <row r="44" spans="1:15" s="3" customFormat="1" ht="24.95" customHeight="1">
      <c r="A44" s="48"/>
      <c r="B44" s="184" t="s">
        <v>63</v>
      </c>
      <c r="C44" s="184"/>
      <c r="D44" s="184"/>
      <c r="E44" s="184"/>
      <c r="F44" s="184"/>
      <c r="G44" s="169"/>
      <c r="H44" s="169"/>
      <c r="I44" s="57" t="s">
        <v>19</v>
      </c>
      <c r="J44" s="50"/>
      <c r="K44" s="58"/>
      <c r="L44" s="54"/>
      <c r="M44" s="52"/>
      <c r="N44" s="53"/>
    </row>
    <row r="45" spans="1:15" s="3" customFormat="1" ht="12" customHeight="1">
      <c r="A45" s="48"/>
      <c r="B45" s="49"/>
      <c r="C45" s="49"/>
      <c r="D45" s="49"/>
      <c r="E45" s="49"/>
      <c r="F45" s="49"/>
      <c r="G45" s="49"/>
      <c r="H45" s="49"/>
      <c r="I45" s="49"/>
      <c r="J45" s="51"/>
      <c r="K45" s="51"/>
      <c r="L45" s="50"/>
      <c r="M45" s="52"/>
      <c r="N45" s="53"/>
    </row>
    <row r="46" spans="1:15" s="3" customFormat="1" ht="24.95" customHeight="1">
      <c r="A46" s="55"/>
      <c r="B46" s="167" t="s">
        <v>18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83"/>
    </row>
    <row r="47" spans="1:15" s="3" customFormat="1" ht="24.95" customHeight="1" thickBot="1">
      <c r="A47" s="48"/>
      <c r="B47" s="184" t="s">
        <v>69</v>
      </c>
      <c r="C47" s="220"/>
      <c r="D47" s="220"/>
      <c r="E47" s="220"/>
      <c r="F47" s="220"/>
      <c r="G47" s="170" t="str">
        <f>IF(ISERR($K17*($N6/$N25)*$K25=0),"",ROUNDDOWN($K17*($N6/$N25)*$K25,2))</f>
        <v/>
      </c>
      <c r="H47" s="170"/>
      <c r="I47" s="57" t="s">
        <v>19</v>
      </c>
      <c r="J47" s="59"/>
      <c r="K47" s="60"/>
      <c r="L47" s="58"/>
      <c r="M47" s="61"/>
      <c r="N47" s="62"/>
      <c r="O47" s="112"/>
    </row>
    <row r="48" spans="1:15" s="3" customFormat="1" ht="9.75" customHeight="1" thickBot="1">
      <c r="A48" s="63"/>
      <c r="B48" s="64"/>
      <c r="C48" s="65"/>
      <c r="D48" s="65"/>
      <c r="E48" s="65"/>
      <c r="F48" s="65"/>
      <c r="G48" s="66"/>
      <c r="H48" s="66"/>
      <c r="I48" s="67"/>
      <c r="J48" s="68"/>
      <c r="K48" s="69"/>
      <c r="L48" s="70"/>
      <c r="M48" s="71"/>
      <c r="N48" s="72"/>
    </row>
    <row r="49" spans="1:16" s="3" customFormat="1" ht="13.5" customHeight="1">
      <c r="A49" s="73"/>
      <c r="B49" s="49"/>
      <c r="C49" s="49"/>
      <c r="D49" s="49"/>
      <c r="E49" s="49"/>
      <c r="F49" s="74"/>
      <c r="G49" s="74"/>
      <c r="H49" s="57"/>
      <c r="I49" s="75"/>
      <c r="J49" s="76"/>
      <c r="K49" s="76"/>
      <c r="L49" s="76"/>
      <c r="M49" s="61"/>
      <c r="N49" s="58"/>
    </row>
    <row r="50" spans="1:16" s="3" customFormat="1" ht="21.95" customHeight="1">
      <c r="A50" s="157" t="s">
        <v>64</v>
      </c>
      <c r="B50" s="158"/>
      <c r="C50" s="159"/>
      <c r="D50" s="56"/>
      <c r="E50" s="56"/>
      <c r="F50" s="56"/>
      <c r="G50" s="56"/>
      <c r="H50" s="51"/>
      <c r="I50" s="51"/>
      <c r="J50" s="51"/>
      <c r="K50" s="50"/>
      <c r="L50" s="50"/>
      <c r="M50" s="77"/>
      <c r="N50" s="50"/>
    </row>
    <row r="51" spans="1:16" s="3" customFormat="1" ht="8.25" customHeight="1">
      <c r="A51" s="78"/>
      <c r="B51" s="78"/>
      <c r="C51" s="78"/>
      <c r="D51" s="56"/>
      <c r="E51" s="56"/>
      <c r="F51" s="56"/>
      <c r="G51" s="56"/>
      <c r="H51" s="51"/>
      <c r="I51" s="51"/>
      <c r="J51" s="51"/>
      <c r="K51" s="50"/>
      <c r="L51" s="50"/>
      <c r="M51" s="77"/>
      <c r="N51" s="50"/>
    </row>
    <row r="52" spans="1:16" s="3" customFormat="1" ht="25.5" customHeight="1">
      <c r="A52" s="181" t="s">
        <v>65</v>
      </c>
      <c r="B52" s="181"/>
      <c r="C52" s="181"/>
      <c r="D52" s="181"/>
      <c r="E52" s="181"/>
      <c r="F52" s="139" t="s">
        <v>86</v>
      </c>
      <c r="G52" s="127">
        <f>SUM($G54:$G56)</f>
        <v>0</v>
      </c>
      <c r="H52" s="50" t="s">
        <v>13</v>
      </c>
      <c r="I52" s="80"/>
      <c r="J52" s="161" t="s">
        <v>75</v>
      </c>
      <c r="K52" s="161"/>
      <c r="L52" s="161"/>
      <c r="M52" s="161"/>
      <c r="N52" s="161"/>
      <c r="O52" s="8"/>
      <c r="P52" s="5"/>
    </row>
    <row r="53" spans="1:16" s="3" customFormat="1" ht="25.5" customHeight="1">
      <c r="A53" s="81"/>
      <c r="B53" s="81"/>
      <c r="C53" s="81"/>
      <c r="D53" s="81"/>
      <c r="E53" s="81"/>
      <c r="F53" s="82"/>
      <c r="G53" s="114"/>
      <c r="H53" s="50"/>
      <c r="I53" s="11"/>
      <c r="J53" s="11"/>
      <c r="K53" s="11"/>
      <c r="L53" s="11"/>
      <c r="M53" s="84"/>
      <c r="N53" s="11"/>
      <c r="O53" s="8"/>
      <c r="P53" s="5"/>
    </row>
    <row r="54" spans="1:16" s="3" customFormat="1" ht="25.5" customHeight="1">
      <c r="A54" s="81"/>
      <c r="B54" s="217" t="s">
        <v>97</v>
      </c>
      <c r="C54" s="218"/>
      <c r="D54" s="218"/>
      <c r="E54" s="150"/>
      <c r="F54" s="151"/>
      <c r="G54" s="149"/>
      <c r="H54" s="128" t="s">
        <v>13</v>
      </c>
      <c r="I54" s="11"/>
      <c r="J54" s="11"/>
      <c r="K54" s="11"/>
      <c r="L54" s="11"/>
      <c r="M54" s="84"/>
      <c r="N54" s="11"/>
      <c r="O54" s="8"/>
      <c r="P54" s="5"/>
    </row>
    <row r="55" spans="1:16" s="6" customFormat="1" ht="18.75" customHeight="1">
      <c r="A55" s="140"/>
      <c r="B55" s="141"/>
      <c r="C55" s="142"/>
      <c r="D55" s="142"/>
      <c r="E55" s="143"/>
      <c r="F55" s="144"/>
      <c r="G55" s="146"/>
      <c r="H55" s="128"/>
      <c r="I55" s="11"/>
      <c r="J55" s="11"/>
      <c r="K55" s="11"/>
      <c r="L55" s="11"/>
      <c r="M55" s="84"/>
      <c r="N55" s="11"/>
      <c r="O55" s="8"/>
      <c r="P55" s="5"/>
    </row>
    <row r="56" spans="1:16" s="3" customFormat="1" ht="40.5" customHeight="1">
      <c r="A56" s="81"/>
      <c r="B56" s="217" t="s">
        <v>98</v>
      </c>
      <c r="C56" s="218"/>
      <c r="D56" s="218"/>
      <c r="E56" s="150"/>
      <c r="F56" s="151"/>
      <c r="G56" s="152"/>
      <c r="H56" s="128" t="s">
        <v>13</v>
      </c>
      <c r="I56" s="11"/>
      <c r="J56" s="11"/>
      <c r="K56" s="11"/>
      <c r="L56" s="11"/>
      <c r="M56" s="84"/>
      <c r="N56" s="11"/>
      <c r="O56" s="8"/>
      <c r="P56" s="5"/>
    </row>
    <row r="57" spans="1:16" s="6" customFormat="1" ht="15.75" customHeight="1">
      <c r="A57" s="140"/>
      <c r="B57" s="141"/>
      <c r="C57" s="142"/>
      <c r="D57" s="142"/>
      <c r="E57" s="143"/>
      <c r="F57" s="144"/>
      <c r="G57" s="145"/>
      <c r="H57" s="128"/>
      <c r="I57" s="11"/>
      <c r="J57" s="11"/>
      <c r="K57" s="11"/>
      <c r="L57" s="11"/>
      <c r="M57" s="84"/>
      <c r="N57" s="11"/>
      <c r="O57" s="8"/>
      <c r="P57" s="5"/>
    </row>
    <row r="58" spans="1:16" s="3" customFormat="1" ht="35.1" customHeight="1">
      <c r="A58" s="161" t="s">
        <v>70</v>
      </c>
      <c r="B58" s="161"/>
      <c r="C58" s="161"/>
      <c r="D58" s="161"/>
      <c r="E58" s="161"/>
      <c r="F58" s="19"/>
      <c r="G58" s="115" t="str">
        <f>IF(ISERR($G41+$G44+$G47=0),"",$G41+$G44+$G47)</f>
        <v/>
      </c>
      <c r="H58" s="50" t="s">
        <v>13</v>
      </c>
      <c r="I58" s="11"/>
      <c r="J58" s="11"/>
      <c r="K58" s="11"/>
      <c r="L58" s="11"/>
      <c r="M58" s="84"/>
      <c r="N58" s="11"/>
      <c r="O58" s="8"/>
      <c r="P58" s="5"/>
    </row>
    <row r="59" spans="1:16" s="3" customFormat="1" ht="14.25" customHeight="1">
      <c r="A59" s="81"/>
      <c r="B59" s="81"/>
      <c r="C59" s="81"/>
      <c r="D59" s="81"/>
      <c r="E59" s="81"/>
      <c r="F59" s="85"/>
      <c r="G59" s="114"/>
      <c r="H59" s="50"/>
      <c r="I59" s="11"/>
      <c r="J59" s="11"/>
      <c r="K59" s="11"/>
      <c r="L59" s="11"/>
      <c r="M59" s="84"/>
      <c r="N59" s="11"/>
      <c r="O59" s="8"/>
      <c r="P59" s="5"/>
    </row>
    <row r="60" spans="1:16" s="3" customFormat="1" ht="35.1" customHeight="1">
      <c r="A60" s="181" t="s">
        <v>52</v>
      </c>
      <c r="B60" s="181"/>
      <c r="C60" s="181"/>
      <c r="D60" s="181"/>
      <c r="E60" s="181"/>
      <c r="F60" s="181"/>
      <c r="G60" s="116">
        <f>IF($G58&gt;$G52,$G52,$G58)</f>
        <v>0</v>
      </c>
      <c r="H60" s="50" t="s">
        <v>13</v>
      </c>
      <c r="I60" s="11"/>
      <c r="J60" s="182" t="s">
        <v>76</v>
      </c>
      <c r="K60" s="182"/>
      <c r="L60" s="182"/>
      <c r="M60" s="182"/>
      <c r="N60" s="182"/>
      <c r="O60" s="6"/>
      <c r="P60" s="6"/>
    </row>
    <row r="61" spans="1:16" s="3" customFormat="1" ht="20.25" customHeight="1">
      <c r="A61" s="86"/>
      <c r="B61" s="86"/>
      <c r="C61" s="86"/>
      <c r="D61" s="86"/>
      <c r="E61" s="87"/>
      <c r="F61" s="88"/>
      <c r="G61" s="50"/>
      <c r="H61" s="58"/>
      <c r="I61" s="50"/>
      <c r="J61" s="56"/>
      <c r="K61" s="56"/>
      <c r="L61" s="56"/>
      <c r="M61" s="89"/>
      <c r="N61" s="50"/>
      <c r="O61" s="6"/>
      <c r="P61" s="6"/>
    </row>
    <row r="62" spans="1:16" s="1" customFormat="1">
      <c r="A62" s="162" t="s">
        <v>22</v>
      </c>
      <c r="B62" s="162"/>
      <c r="C62" s="90"/>
      <c r="D62" s="90"/>
      <c r="E62" s="91"/>
      <c r="F62" s="90"/>
      <c r="G62" s="90"/>
      <c r="H62" s="90"/>
      <c r="I62" s="90"/>
      <c r="J62" s="90"/>
      <c r="K62" s="90"/>
      <c r="L62" s="90"/>
      <c r="M62" s="92"/>
      <c r="N62" s="90"/>
    </row>
    <row r="63" spans="1:16" s="3" customFormat="1" ht="23.1" customHeight="1">
      <c r="A63" s="58"/>
      <c r="B63" s="155" t="s">
        <v>20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1:16" s="2" customFormat="1" ht="23.1" customHeight="1">
      <c r="A64" s="9"/>
      <c r="B64" s="154" t="s">
        <v>32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s="2" customFormat="1" ht="23.1" customHeight="1">
      <c r="A65" s="9"/>
      <c r="B65" s="154" t="s">
        <v>33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s="2" customFormat="1" ht="23.1" customHeight="1">
      <c r="A66" s="9"/>
      <c r="B66" s="155"/>
      <c r="C66" s="153" t="s">
        <v>34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  <row r="67" spans="1:14" s="2" customFormat="1" ht="23.1" customHeight="1">
      <c r="A67" s="9"/>
      <c r="B67" s="155"/>
      <c r="C67" s="153" t="s">
        <v>35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</row>
    <row r="68" spans="1:14" s="2" customFormat="1" ht="23.1" customHeight="1">
      <c r="A68" s="9"/>
      <c r="B68" s="155"/>
      <c r="C68" s="153" t="s">
        <v>36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s="2" customFormat="1" ht="23.1" customHeight="1">
      <c r="A69" s="9"/>
      <c r="B69" s="155"/>
      <c r="C69" s="153" t="s">
        <v>37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1:14" s="2" customFormat="1" ht="23.1" customHeight="1">
      <c r="A70" s="9"/>
      <c r="B70" s="155"/>
      <c r="C70" s="153" t="s">
        <v>38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1:14" s="2" customFormat="1" ht="23.1" customHeight="1">
      <c r="A71" s="9"/>
      <c r="B71" s="155"/>
      <c r="C71" s="153" t="s">
        <v>39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</row>
    <row r="72" spans="1:14" s="2" customFormat="1" ht="23.1" customHeight="1">
      <c r="A72" s="9"/>
      <c r="B72" s="155"/>
      <c r="C72" s="153" t="s">
        <v>40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s="2" customFormat="1" ht="23.1" customHeight="1">
      <c r="A73" s="9"/>
      <c r="B73" s="155"/>
      <c r="C73" s="153" t="s">
        <v>41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</row>
    <row r="74" spans="1:14" s="2" customFormat="1" ht="23.1" customHeight="1">
      <c r="A74" s="9"/>
      <c r="B74" s="155"/>
      <c r="C74" s="153" t="s">
        <v>42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</row>
    <row r="75" spans="1:14" s="2" customFormat="1" ht="23.1" customHeight="1">
      <c r="A75" s="9"/>
      <c r="B75" s="155"/>
      <c r="C75" s="153" t="s">
        <v>43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14" s="2" customFormat="1" ht="23.1" customHeight="1">
      <c r="A76" s="9"/>
      <c r="B76" s="155"/>
      <c r="C76" s="153" t="s">
        <v>44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</row>
    <row r="77" spans="1:14" s="2" customFormat="1" ht="23.1" customHeight="1">
      <c r="A77" s="9"/>
      <c r="B77" s="155"/>
      <c r="C77" s="153" t="s">
        <v>45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14" s="2" customFormat="1" ht="23.1" customHeight="1">
      <c r="A78" s="9"/>
      <c r="B78" s="155"/>
      <c r="C78" s="153" t="s">
        <v>46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</row>
    <row r="79" spans="1:14" s="2" customFormat="1" ht="23.1" customHeight="1">
      <c r="A79" s="9"/>
      <c r="B79" s="155"/>
      <c r="C79" s="153" t="s">
        <v>47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</row>
    <row r="80" spans="1:14" s="2" customFormat="1" ht="23.1" customHeight="1">
      <c r="A80" s="9"/>
      <c r="B80" s="10"/>
      <c r="C80" s="153" t="s">
        <v>48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6" s="2" customFormat="1" ht="23.1" customHeight="1">
      <c r="A81" s="9"/>
      <c r="B81" s="154" t="s">
        <v>21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6" s="2" customFormat="1" ht="23.1" customHeight="1">
      <c r="A82" s="9"/>
      <c r="B82" s="10"/>
      <c r="C82" s="153" t="s">
        <v>49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</row>
    <row r="83" spans="1:16" s="2" customFormat="1" ht="23.1" customHeight="1">
      <c r="A83" s="9"/>
      <c r="B83" s="10"/>
      <c r="C83" s="153" t="s">
        <v>50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</row>
    <row r="84" spans="1:16" s="2" customFormat="1" ht="23.1" customHeight="1">
      <c r="A84" s="9"/>
      <c r="B84" s="10"/>
      <c r="C84" s="153" t="s">
        <v>51</v>
      </c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</row>
    <row r="85" spans="1:16" s="2" customFormat="1" ht="46.5" customHeight="1">
      <c r="A85" s="9"/>
      <c r="B85" s="153" t="s">
        <v>57</v>
      </c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47"/>
      <c r="P85" s="147"/>
    </row>
  </sheetData>
  <sheetProtection formatCells="0" formatColumns="0" formatRows="0" insertRows="0" deleteRows="0" selectLockedCells="1"/>
  <protectedRanges>
    <protectedRange sqref="C34:D34" name="範圍4_2_4_1"/>
    <protectedRange sqref="G34" name="範圍4_5_2_1"/>
    <protectedRange sqref="G16" name="範圍1_6_1_1" securityDescriptor="O:WDG:WDD:(A;;CC;;;WD)"/>
    <protectedRange sqref="B14:B16" name="範圍4_1_2"/>
    <protectedRange sqref="E13:E16" name="範圍4_2_1_1_1"/>
    <protectedRange sqref="H16" name="範圍1_7_2_2_1_1" securityDescriptor="O:WDG:WDD:(A;;CC;;;WD)"/>
    <protectedRange sqref="J16" name="範圍2_2_2_2_1_1"/>
    <protectedRange sqref="L16 L13" name="範圍3_1_1_1"/>
    <protectedRange sqref="B28:B33" name="範圍4_1_1_1"/>
    <protectedRange sqref="C28:D33" name="範圍4_2_4_1_1"/>
    <protectedRange sqref="E28:E33" name="範圍4_2_2_1_1_1"/>
    <protectedRange sqref="G28:G33" name="範圍4_5_2_1_1"/>
    <protectedRange sqref="C6:C12" name="範圍1_2_2_2" securityDescriptor="O:WDG:WDD:(A;;CC;;;WD)"/>
    <protectedRange sqref="D6:D12" name="範圍1_3_2_2" securityDescriptor="O:WDG:WDD:(A;;CC;;;WD)"/>
    <protectedRange sqref="B6:B12" name="範圍4_1_3"/>
    <protectedRange sqref="E6:E12" name="範圍4_2_1_1_2"/>
    <protectedRange sqref="C25:C27" name="範圍1_2_2_4" securityDescriptor="O:WDG:WDD:(A;;CC;;;WD)"/>
    <protectedRange sqref="B25:B27" name="範圍4_1_5"/>
    <protectedRange sqref="D25:D27" name="範圍4_2_4_1_3"/>
    <protectedRange sqref="E25:E27" name="範圍4_2_2_1_1_3"/>
    <protectedRange sqref="G25:G27" name="範圍4_5_2_1_3"/>
  </protectedRanges>
  <mergeCells count="92">
    <mergeCell ref="A17:G17"/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H5:J5"/>
    <mergeCell ref="N6:N17"/>
    <mergeCell ref="A18:G18"/>
    <mergeCell ref="A19:G19"/>
    <mergeCell ref="A20:N20"/>
    <mergeCell ref="A22:N22"/>
    <mergeCell ref="A23:A24"/>
    <mergeCell ref="B23:B24"/>
    <mergeCell ref="C23:C24"/>
    <mergeCell ref="D23:D24"/>
    <mergeCell ref="E23:E24"/>
    <mergeCell ref="H23:J23"/>
    <mergeCell ref="L23:L24"/>
    <mergeCell ref="M23:M24"/>
    <mergeCell ref="H24:J24"/>
    <mergeCell ref="B65:N65"/>
    <mergeCell ref="B47:F47"/>
    <mergeCell ref="G47:H47"/>
    <mergeCell ref="A50:C50"/>
    <mergeCell ref="A52:E52"/>
    <mergeCell ref="J52:N52"/>
    <mergeCell ref="A58:E58"/>
    <mergeCell ref="A60:F60"/>
    <mergeCell ref="J60:N60"/>
    <mergeCell ref="A62:B62"/>
    <mergeCell ref="B63:N63"/>
    <mergeCell ref="B64:N64"/>
    <mergeCell ref="B54:D54"/>
    <mergeCell ref="B85:N85"/>
    <mergeCell ref="C75:N75"/>
    <mergeCell ref="C76:N76"/>
    <mergeCell ref="C77:N77"/>
    <mergeCell ref="C78:N78"/>
    <mergeCell ref="C79:N79"/>
    <mergeCell ref="C80:N80"/>
    <mergeCell ref="B66:B79"/>
    <mergeCell ref="C66:N66"/>
    <mergeCell ref="C67:N67"/>
    <mergeCell ref="C74:N74"/>
    <mergeCell ref="B81:N81"/>
    <mergeCell ref="C82:N82"/>
    <mergeCell ref="C83:N83"/>
    <mergeCell ref="C84:N84"/>
    <mergeCell ref="C68:N68"/>
    <mergeCell ref="C69:N69"/>
    <mergeCell ref="C70:N70"/>
    <mergeCell ref="C71:N71"/>
    <mergeCell ref="C72:N72"/>
    <mergeCell ref="C73:N73"/>
    <mergeCell ref="B43:N43"/>
    <mergeCell ref="B44:F44"/>
    <mergeCell ref="G44:H44"/>
    <mergeCell ref="I25:J25"/>
    <mergeCell ref="K25:K34"/>
    <mergeCell ref="I26:J26"/>
    <mergeCell ref="I27:J27"/>
    <mergeCell ref="I28:J28"/>
    <mergeCell ref="I29:J29"/>
    <mergeCell ref="I30:J30"/>
    <mergeCell ref="I31:J31"/>
    <mergeCell ref="I32:J32"/>
    <mergeCell ref="N25:N35"/>
    <mergeCell ref="B46:N46"/>
    <mergeCell ref="A36:N36"/>
    <mergeCell ref="B56:D56"/>
    <mergeCell ref="I33:J33"/>
    <mergeCell ref="I34:J34"/>
    <mergeCell ref="A35:D35"/>
    <mergeCell ref="I35:J35"/>
    <mergeCell ref="A37:N37"/>
    <mergeCell ref="B38:N38"/>
    <mergeCell ref="A39:A41"/>
    <mergeCell ref="B39:E39"/>
    <mergeCell ref="G39:H39"/>
    <mergeCell ref="B40:E40"/>
    <mergeCell ref="G40:H40"/>
    <mergeCell ref="B41:F41"/>
    <mergeCell ref="G41:H41"/>
  </mergeCells>
  <phoneticPr fontId="2" type="noConversion"/>
  <conditionalFormatting sqref="I49">
    <cfRule type="cellIs" priority="39" stopIfTrue="1" operator="equal">
      <formula>0</formula>
    </cfRule>
  </conditionalFormatting>
  <conditionalFormatting sqref="G58">
    <cfRule type="expression" dxfId="15" priority="37" stopIfTrue="1">
      <formula>0</formula>
    </cfRule>
  </conditionalFormatting>
  <conditionalFormatting sqref="K25 M17">
    <cfRule type="expression" dxfId="14" priority="13" stopIfTrue="1">
      <formula>0</formula>
    </cfRule>
  </conditionalFormatting>
  <conditionalFormatting sqref="K26">
    <cfRule type="expression" dxfId="13" priority="12" stopIfTrue="1">
      <formula>0</formula>
    </cfRule>
  </conditionalFormatting>
  <conditionalFormatting sqref="K27">
    <cfRule type="expression" dxfId="12" priority="11" stopIfTrue="1">
      <formula>0</formula>
    </cfRule>
  </conditionalFormatting>
  <conditionalFormatting sqref="K28">
    <cfRule type="expression" dxfId="11" priority="10" stopIfTrue="1">
      <formula>0</formula>
    </cfRule>
  </conditionalFormatting>
  <conditionalFormatting sqref="M16">
    <cfRule type="expression" dxfId="10" priority="9" stopIfTrue="1">
      <formula>0</formula>
    </cfRule>
  </conditionalFormatting>
  <conditionalFormatting sqref="M13">
    <cfRule type="expression" dxfId="9" priority="8" stopIfTrue="1">
      <formula>0</formula>
    </cfRule>
  </conditionalFormatting>
  <conditionalFormatting sqref="M14:M15">
    <cfRule type="expression" dxfId="8" priority="7" stopIfTrue="1">
      <formula>0</formula>
    </cfRule>
  </conditionalFormatting>
  <conditionalFormatting sqref="K29">
    <cfRule type="expression" dxfId="7" priority="6" stopIfTrue="1">
      <formula>0</formula>
    </cfRule>
  </conditionalFormatting>
  <conditionalFormatting sqref="K30">
    <cfRule type="expression" dxfId="6" priority="5" stopIfTrue="1">
      <formula>0</formula>
    </cfRule>
  </conditionalFormatting>
  <conditionalFormatting sqref="K31">
    <cfRule type="expression" dxfId="5" priority="4" stopIfTrue="1">
      <formula>0</formula>
    </cfRule>
  </conditionalFormatting>
  <conditionalFormatting sqref="K32">
    <cfRule type="expression" dxfId="4" priority="3" stopIfTrue="1">
      <formula>0</formula>
    </cfRule>
  </conditionalFormatting>
  <conditionalFormatting sqref="K33">
    <cfRule type="expression" dxfId="3" priority="2" stopIfTrue="1">
      <formula>0</formula>
    </cfRule>
  </conditionalFormatting>
  <conditionalFormatting sqref="M6:M12">
    <cfRule type="expression" dxfId="2" priority="1" stopIfTrue="1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60" orientation="portrait" horizontalDpi="1200" verticalDpi="1200" r:id="rId1"/>
  <headerFooter alignWithMargins="0">
    <oddHeader>&amp;L**請於序號間新增，勿於最後一筆增加序號，以免未納入計算&amp;R&amp;10更新：113.01.24</oddHeader>
    <oddFooter>&amp;C(民)都開發-附表３(計算表-容積率一樣)1/1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81"/>
  <sheetViews>
    <sheetView showZeros="0" topLeftCell="A25" zoomScale="70" zoomScaleNormal="70" zoomScalePageLayoutView="70" workbookViewId="0">
      <selection activeCell="S41" sqref="S41"/>
    </sheetView>
  </sheetViews>
  <sheetFormatPr defaultRowHeight="16.5"/>
  <cols>
    <col min="1" max="1" width="3.625" style="93" customWidth="1"/>
    <col min="2" max="2" width="12.625" style="94" customWidth="1"/>
    <col min="3" max="3" width="16" style="94" customWidth="1"/>
    <col min="4" max="4" width="10" style="121" customWidth="1"/>
    <col min="5" max="5" width="13.875" style="95" customWidth="1"/>
    <col min="6" max="6" width="13.625" style="94" customWidth="1"/>
    <col min="7" max="7" width="11.75" style="94" customWidth="1"/>
    <col min="8" max="8" width="7.875" style="90" customWidth="1"/>
    <col min="9" max="9" width="5.125" style="90" customWidth="1"/>
    <col min="10" max="10" width="9.875" style="90" customWidth="1"/>
    <col min="11" max="11" width="15" style="94" customWidth="1"/>
    <col min="12" max="12" width="16.625" style="94" customWidth="1"/>
    <col min="13" max="13" width="16.625" style="96" customWidth="1"/>
    <col min="14" max="14" width="14.625" style="94" customWidth="1"/>
  </cols>
  <sheetData>
    <row r="1" spans="1:14" ht="30.75" customHeight="1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9.25" customHeight="1">
      <c r="A2" s="205" t="s">
        <v>74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s="2" customFormat="1" ht="26.25" customHeight="1" thickBot="1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s="2" customFormat="1" ht="36.75" customHeight="1">
      <c r="A4" s="191" t="s">
        <v>1</v>
      </c>
      <c r="B4" s="193" t="s">
        <v>89</v>
      </c>
      <c r="C4" s="193" t="s">
        <v>2</v>
      </c>
      <c r="D4" s="193" t="s">
        <v>3</v>
      </c>
      <c r="E4" s="193" t="s">
        <v>4</v>
      </c>
      <c r="F4" s="193" t="s">
        <v>16</v>
      </c>
      <c r="G4" s="193" t="s">
        <v>66</v>
      </c>
      <c r="H4" s="207" t="s">
        <v>5</v>
      </c>
      <c r="I4" s="208"/>
      <c r="J4" s="208"/>
      <c r="K4" s="209"/>
      <c r="L4" s="193" t="s">
        <v>25</v>
      </c>
      <c r="M4" s="198" t="s">
        <v>68</v>
      </c>
      <c r="N4" s="20" t="s">
        <v>26</v>
      </c>
    </row>
    <row r="5" spans="1:14" s="2" customFormat="1" ht="24" customHeight="1">
      <c r="A5" s="192"/>
      <c r="B5" s="194"/>
      <c r="C5" s="194"/>
      <c r="D5" s="194"/>
      <c r="E5" s="194"/>
      <c r="F5" s="194"/>
      <c r="G5" s="194"/>
      <c r="H5" s="210" t="s">
        <v>6</v>
      </c>
      <c r="I5" s="211"/>
      <c r="J5" s="212"/>
      <c r="K5" s="21" t="s">
        <v>66</v>
      </c>
      <c r="L5" s="194"/>
      <c r="M5" s="199"/>
      <c r="N5" s="22" t="s">
        <v>27</v>
      </c>
    </row>
    <row r="6" spans="1:14" s="7" customFormat="1" ht="23.1" customHeight="1">
      <c r="A6" s="23">
        <v>1</v>
      </c>
      <c r="B6" s="105"/>
      <c r="C6" s="105"/>
      <c r="D6" s="106"/>
      <c r="E6" s="107"/>
      <c r="F6" s="105"/>
      <c r="G6" s="102"/>
      <c r="H6" s="103"/>
      <c r="I6" s="100" t="s">
        <v>11</v>
      </c>
      <c r="J6" s="104"/>
      <c r="K6" s="98" t="str">
        <f>IF(ISERR(G6*H6/J6=0),"",ROUNDDOWN(G6*H6/J6,2))</f>
        <v/>
      </c>
      <c r="L6" s="108"/>
      <c r="M6" s="12" t="str">
        <f>IF(ISERR(K6*L6=0),"",ROUND(K6*L6,0))</f>
        <v/>
      </c>
      <c r="N6" s="213" t="str">
        <f>IF(ISERR(M17/K17=0),"",ROUND(M17/K17,0))</f>
        <v/>
      </c>
    </row>
    <row r="7" spans="1:14" s="7" customFormat="1" ht="23.1" customHeight="1">
      <c r="A7" s="23">
        <v>2</v>
      </c>
      <c r="B7" s="105"/>
      <c r="C7" s="105"/>
      <c r="D7" s="106"/>
      <c r="E7" s="107"/>
      <c r="F7" s="105"/>
      <c r="G7" s="102"/>
      <c r="H7" s="103"/>
      <c r="I7" s="100" t="s">
        <v>11</v>
      </c>
      <c r="J7" s="104"/>
      <c r="K7" s="98" t="str">
        <f t="shared" ref="K7:K12" si="0">IF(ISERR(G7*H7/J7=0),"",ROUNDDOWN(G7*H7/J7,2))</f>
        <v/>
      </c>
      <c r="L7" s="108"/>
      <c r="M7" s="12" t="str">
        <f t="shared" ref="M7:M12" si="1">IF(ISERR(K7*L7=0),"",ROUND(K7*L7,0))</f>
        <v/>
      </c>
      <c r="N7" s="214"/>
    </row>
    <row r="8" spans="1:14" s="7" customFormat="1" ht="23.1" customHeight="1">
      <c r="A8" s="23">
        <v>3</v>
      </c>
      <c r="B8" s="105"/>
      <c r="C8" s="105"/>
      <c r="D8" s="106"/>
      <c r="E8" s="107"/>
      <c r="F8" s="105"/>
      <c r="G8" s="102"/>
      <c r="H8" s="103"/>
      <c r="I8" s="100" t="s">
        <v>11</v>
      </c>
      <c r="J8" s="104"/>
      <c r="K8" s="98" t="str">
        <f t="shared" si="0"/>
        <v/>
      </c>
      <c r="L8" s="108"/>
      <c r="M8" s="12" t="str">
        <f t="shared" si="1"/>
        <v/>
      </c>
      <c r="N8" s="214"/>
    </row>
    <row r="9" spans="1:14" s="7" customFormat="1" ht="23.1" customHeight="1">
      <c r="A9" s="23">
        <v>4</v>
      </c>
      <c r="B9" s="105"/>
      <c r="C9" s="105"/>
      <c r="D9" s="106"/>
      <c r="E9" s="107"/>
      <c r="F9" s="105"/>
      <c r="G9" s="102"/>
      <c r="H9" s="103"/>
      <c r="I9" s="100" t="s">
        <v>11</v>
      </c>
      <c r="J9" s="104"/>
      <c r="K9" s="98" t="str">
        <f t="shared" si="0"/>
        <v/>
      </c>
      <c r="L9" s="108"/>
      <c r="M9" s="12" t="str">
        <f t="shared" si="1"/>
        <v/>
      </c>
      <c r="N9" s="214"/>
    </row>
    <row r="10" spans="1:14" s="7" customFormat="1" ht="23.1" customHeight="1">
      <c r="A10" s="23">
        <v>4</v>
      </c>
      <c r="B10" s="105"/>
      <c r="C10" s="105"/>
      <c r="D10" s="106"/>
      <c r="E10" s="107"/>
      <c r="F10" s="105"/>
      <c r="G10" s="102"/>
      <c r="H10" s="103"/>
      <c r="I10" s="100" t="s">
        <v>11</v>
      </c>
      <c r="J10" s="109"/>
      <c r="K10" s="98" t="str">
        <f t="shared" si="0"/>
        <v/>
      </c>
      <c r="L10" s="108"/>
      <c r="M10" s="12" t="str">
        <f t="shared" si="1"/>
        <v/>
      </c>
      <c r="N10" s="214"/>
    </row>
    <row r="11" spans="1:14" s="7" customFormat="1" ht="23.1" customHeight="1">
      <c r="A11" s="23">
        <v>5</v>
      </c>
      <c r="B11" s="105"/>
      <c r="C11" s="105"/>
      <c r="D11" s="106"/>
      <c r="E11" s="107"/>
      <c r="F11" s="105"/>
      <c r="G11" s="102"/>
      <c r="H11" s="103"/>
      <c r="I11" s="100" t="s">
        <v>11</v>
      </c>
      <c r="J11" s="104"/>
      <c r="K11" s="98" t="str">
        <f t="shared" si="0"/>
        <v/>
      </c>
      <c r="L11" s="108"/>
      <c r="M11" s="12" t="str">
        <f t="shared" si="1"/>
        <v/>
      </c>
      <c r="N11" s="214"/>
    </row>
    <row r="12" spans="1:14" s="7" customFormat="1" ht="23.1" customHeight="1">
      <c r="A12" s="23">
        <v>6</v>
      </c>
      <c r="B12" s="105"/>
      <c r="C12" s="105"/>
      <c r="D12" s="106"/>
      <c r="E12" s="107"/>
      <c r="F12" s="105"/>
      <c r="G12" s="102"/>
      <c r="H12" s="103"/>
      <c r="I12" s="100" t="s">
        <v>11</v>
      </c>
      <c r="J12" s="109"/>
      <c r="K12" s="98" t="str">
        <f t="shared" si="0"/>
        <v/>
      </c>
      <c r="L12" s="108"/>
      <c r="M12" s="12" t="str">
        <f t="shared" si="1"/>
        <v/>
      </c>
      <c r="N12" s="214"/>
    </row>
    <row r="13" spans="1:14" s="7" customFormat="1" ht="23.1" customHeight="1">
      <c r="A13" s="23">
        <v>7</v>
      </c>
      <c r="B13" s="117"/>
      <c r="C13" s="117"/>
      <c r="D13" s="106"/>
      <c r="E13" s="118"/>
      <c r="F13" s="105"/>
      <c r="G13" s="119"/>
      <c r="H13" s="110"/>
      <c r="I13" s="100"/>
      <c r="J13" s="120"/>
      <c r="K13" s="98"/>
      <c r="L13" s="108"/>
      <c r="M13" s="12"/>
      <c r="N13" s="214"/>
    </row>
    <row r="14" spans="1:14" s="7" customFormat="1" ht="23.1" customHeight="1">
      <c r="A14" s="23">
        <v>8</v>
      </c>
      <c r="B14" s="117"/>
      <c r="C14" s="117"/>
      <c r="D14" s="106"/>
      <c r="E14" s="118"/>
      <c r="F14" s="105"/>
      <c r="G14" s="119"/>
      <c r="H14" s="110"/>
      <c r="I14" s="100" t="s">
        <v>11</v>
      </c>
      <c r="J14" s="120"/>
      <c r="K14" s="98" t="str">
        <f t="shared" ref="K14:K16" si="2">IF(ISERR(G14*H14/J14=0),"",ROUNDDOWN(G14*H14/J14,2))</f>
        <v/>
      </c>
      <c r="L14" s="108"/>
      <c r="M14" s="12" t="str">
        <f t="shared" ref="M14:M16" si="3">IF(ISERR(K14*L14=0),"",ROUND(K14*L14,0))</f>
        <v/>
      </c>
      <c r="N14" s="214"/>
    </row>
    <row r="15" spans="1:14" s="7" customFormat="1" ht="23.1" customHeight="1">
      <c r="A15" s="23">
        <v>9</v>
      </c>
      <c r="B15" s="117"/>
      <c r="C15" s="117"/>
      <c r="D15" s="106"/>
      <c r="E15" s="118"/>
      <c r="F15" s="105"/>
      <c r="G15" s="119"/>
      <c r="H15" s="110"/>
      <c r="I15" s="100" t="s">
        <v>11</v>
      </c>
      <c r="J15" s="120"/>
      <c r="K15" s="98" t="str">
        <f t="shared" si="2"/>
        <v/>
      </c>
      <c r="L15" s="108"/>
      <c r="M15" s="12" t="str">
        <f t="shared" si="3"/>
        <v/>
      </c>
      <c r="N15" s="214"/>
    </row>
    <row r="16" spans="1:14" s="7" customFormat="1" ht="23.1" customHeight="1">
      <c r="A16" s="23">
        <v>10</v>
      </c>
      <c r="B16" s="117"/>
      <c r="C16" s="117"/>
      <c r="D16" s="106"/>
      <c r="E16" s="118"/>
      <c r="F16" s="105"/>
      <c r="G16" s="119"/>
      <c r="H16" s="110"/>
      <c r="I16" s="100" t="s">
        <v>11</v>
      </c>
      <c r="J16" s="120"/>
      <c r="K16" s="98" t="str">
        <f t="shared" si="2"/>
        <v/>
      </c>
      <c r="L16" s="108"/>
      <c r="M16" s="12" t="str">
        <f t="shared" si="3"/>
        <v/>
      </c>
      <c r="N16" s="214"/>
    </row>
    <row r="17" spans="1:14" s="7" customFormat="1" ht="24.95" customHeight="1">
      <c r="A17" s="188" t="s">
        <v>14</v>
      </c>
      <c r="B17" s="189"/>
      <c r="C17" s="189"/>
      <c r="D17" s="189"/>
      <c r="E17" s="189"/>
      <c r="F17" s="189"/>
      <c r="G17" s="203"/>
      <c r="H17" s="25"/>
      <c r="I17" s="26"/>
      <c r="J17" s="27" t="s">
        <v>67</v>
      </c>
      <c r="K17" s="99">
        <f>SUM(K6:K16)</f>
        <v>0</v>
      </c>
      <c r="L17" s="28" t="s">
        <v>28</v>
      </c>
      <c r="M17" s="12">
        <f>SUM(M6:M16)</f>
        <v>0</v>
      </c>
      <c r="N17" s="215"/>
    </row>
    <row r="18" spans="1:14" s="7" customFormat="1" ht="24.95" customHeight="1">
      <c r="A18" s="188" t="s">
        <v>58</v>
      </c>
      <c r="B18" s="189"/>
      <c r="C18" s="189"/>
      <c r="D18" s="189"/>
      <c r="E18" s="189"/>
      <c r="F18" s="189"/>
      <c r="G18" s="189"/>
      <c r="H18" s="26"/>
      <c r="I18" s="26"/>
      <c r="J18" s="26"/>
      <c r="K18" s="29"/>
      <c r="L18" s="30"/>
      <c r="M18" s="31"/>
      <c r="N18" s="32"/>
    </row>
    <row r="19" spans="1:14" s="2" customFormat="1" ht="24.95" customHeight="1" thickBot="1">
      <c r="A19" s="176" t="s">
        <v>15</v>
      </c>
      <c r="B19" s="177"/>
      <c r="C19" s="177"/>
      <c r="D19" s="177"/>
      <c r="E19" s="177"/>
      <c r="F19" s="177"/>
      <c r="G19" s="177"/>
      <c r="H19" s="33"/>
      <c r="I19" s="33"/>
      <c r="J19" s="33"/>
      <c r="K19" s="33"/>
      <c r="L19" s="33"/>
      <c r="M19" s="34"/>
      <c r="N19" s="35"/>
    </row>
    <row r="20" spans="1:14" s="2" customFormat="1" ht="17.2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s="2" customFormat="1" ht="28.5" customHeight="1" thickBot="1">
      <c r="A21" s="163" t="s">
        <v>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2" customFormat="1" ht="42" customHeight="1">
      <c r="A22" s="191" t="s">
        <v>1</v>
      </c>
      <c r="B22" s="193" t="s">
        <v>89</v>
      </c>
      <c r="C22" s="193" t="s">
        <v>12</v>
      </c>
      <c r="D22" s="193" t="s">
        <v>3</v>
      </c>
      <c r="E22" s="193" t="s">
        <v>16</v>
      </c>
      <c r="F22" s="39" t="s">
        <v>66</v>
      </c>
      <c r="G22" s="39" t="s">
        <v>72</v>
      </c>
      <c r="H22" s="195" t="s">
        <v>88</v>
      </c>
      <c r="I22" s="196"/>
      <c r="J22" s="197"/>
      <c r="K22" s="40" t="s">
        <v>73</v>
      </c>
      <c r="L22" s="193" t="s">
        <v>24</v>
      </c>
      <c r="M22" s="198" t="s">
        <v>68</v>
      </c>
      <c r="N22" s="20" t="s">
        <v>23</v>
      </c>
    </row>
    <row r="23" spans="1:14" s="2" customFormat="1" ht="29.25" customHeight="1">
      <c r="A23" s="192"/>
      <c r="B23" s="194"/>
      <c r="C23" s="194"/>
      <c r="D23" s="194"/>
      <c r="E23" s="194"/>
      <c r="F23" s="41" t="s">
        <v>53</v>
      </c>
      <c r="G23" s="41" t="s">
        <v>54</v>
      </c>
      <c r="H23" s="200" t="s">
        <v>55</v>
      </c>
      <c r="I23" s="201"/>
      <c r="J23" s="202"/>
      <c r="K23" s="42" t="s">
        <v>71</v>
      </c>
      <c r="L23" s="194"/>
      <c r="M23" s="199"/>
      <c r="N23" s="43" t="s">
        <v>56</v>
      </c>
    </row>
    <row r="24" spans="1:14" s="7" customFormat="1" ht="23.1" customHeight="1">
      <c r="A24" s="23">
        <v>1</v>
      </c>
      <c r="B24" s="105"/>
      <c r="C24" s="105"/>
      <c r="D24" s="106"/>
      <c r="E24" s="105"/>
      <c r="F24" s="97"/>
      <c r="G24" s="44"/>
      <c r="H24" s="15"/>
      <c r="I24" s="174">
        <f>IF(ISERR(F24*G24)=0,"",ROUNDDOWN(F24*G24,5))</f>
        <v>0</v>
      </c>
      <c r="J24" s="175"/>
      <c r="K24" s="185" t="str">
        <f>IF(ISERR(I34/F34=0),"",SUM(I34/F34))</f>
        <v/>
      </c>
      <c r="L24" s="111"/>
      <c r="M24" s="101">
        <f t="shared" ref="M24:M33" si="4">IF(ISERR(F24*L24)=0,"",ROUND(F24*L24,0))</f>
        <v>0</v>
      </c>
      <c r="N24" s="171" t="str">
        <f>IF(ISERR(M34/F34),"",ROUND(M34/F34,0))</f>
        <v/>
      </c>
    </row>
    <row r="25" spans="1:14" s="7" customFormat="1" ht="23.1" customHeight="1">
      <c r="A25" s="23">
        <v>2</v>
      </c>
      <c r="B25" s="105"/>
      <c r="C25" s="105"/>
      <c r="D25" s="106"/>
      <c r="E25" s="105"/>
      <c r="F25" s="97"/>
      <c r="G25" s="44"/>
      <c r="H25" s="15"/>
      <c r="I25" s="174">
        <f t="shared" ref="I25:I33" si="5">IF(ISERR(F25*G25)=0,"",ROUNDDOWN(F25*G25,5))</f>
        <v>0</v>
      </c>
      <c r="J25" s="175"/>
      <c r="K25" s="186"/>
      <c r="L25" s="111"/>
      <c r="M25" s="101">
        <f t="shared" si="4"/>
        <v>0</v>
      </c>
      <c r="N25" s="172"/>
    </row>
    <row r="26" spans="1:14" s="7" customFormat="1" ht="23.1" customHeight="1">
      <c r="A26" s="23">
        <v>3</v>
      </c>
      <c r="B26" s="105"/>
      <c r="C26" s="105"/>
      <c r="D26" s="106"/>
      <c r="E26" s="105"/>
      <c r="F26" s="97"/>
      <c r="G26" s="44"/>
      <c r="H26" s="15"/>
      <c r="I26" s="174">
        <f t="shared" si="5"/>
        <v>0</v>
      </c>
      <c r="J26" s="175"/>
      <c r="K26" s="186"/>
      <c r="L26" s="111"/>
      <c r="M26" s="101">
        <f t="shared" si="4"/>
        <v>0</v>
      </c>
      <c r="N26" s="172"/>
    </row>
    <row r="27" spans="1:14" s="7" customFormat="1" ht="23.1" customHeight="1">
      <c r="A27" s="23">
        <v>4</v>
      </c>
      <c r="B27" s="117"/>
      <c r="C27" s="117"/>
      <c r="D27" s="106"/>
      <c r="E27" s="118"/>
      <c r="F27" s="97"/>
      <c r="G27" s="44"/>
      <c r="H27" s="15"/>
      <c r="I27" s="234">
        <f t="shared" si="5"/>
        <v>0</v>
      </c>
      <c r="J27" s="235"/>
      <c r="K27" s="186"/>
      <c r="L27" s="24"/>
      <c r="M27" s="101">
        <f t="shared" si="4"/>
        <v>0</v>
      </c>
      <c r="N27" s="172"/>
    </row>
    <row r="28" spans="1:14" s="7" customFormat="1" ht="23.1" customHeight="1">
      <c r="A28" s="23">
        <v>5</v>
      </c>
      <c r="B28" s="117"/>
      <c r="C28" s="117"/>
      <c r="D28" s="106"/>
      <c r="E28" s="118"/>
      <c r="F28" s="97"/>
      <c r="G28" s="44"/>
      <c r="H28" s="15"/>
      <c r="I28" s="234">
        <f t="shared" si="5"/>
        <v>0</v>
      </c>
      <c r="J28" s="235"/>
      <c r="K28" s="186"/>
      <c r="L28" s="24"/>
      <c r="M28" s="101">
        <f t="shared" si="4"/>
        <v>0</v>
      </c>
      <c r="N28" s="172"/>
    </row>
    <row r="29" spans="1:14" s="7" customFormat="1" ht="23.1" customHeight="1">
      <c r="A29" s="23">
        <v>6</v>
      </c>
      <c r="B29" s="117"/>
      <c r="C29" s="117"/>
      <c r="D29" s="106"/>
      <c r="E29" s="118"/>
      <c r="F29" s="97"/>
      <c r="G29" s="44"/>
      <c r="H29" s="15"/>
      <c r="I29" s="234">
        <f t="shared" si="5"/>
        <v>0</v>
      </c>
      <c r="J29" s="235"/>
      <c r="K29" s="186"/>
      <c r="L29" s="24"/>
      <c r="M29" s="101">
        <f t="shared" si="4"/>
        <v>0</v>
      </c>
      <c r="N29" s="172"/>
    </row>
    <row r="30" spans="1:14" s="7" customFormat="1" ht="23.1" customHeight="1">
      <c r="A30" s="23">
        <v>7</v>
      </c>
      <c r="B30" s="117"/>
      <c r="C30" s="117"/>
      <c r="D30" s="106"/>
      <c r="E30" s="118"/>
      <c r="F30" s="97"/>
      <c r="G30" s="44"/>
      <c r="H30" s="15"/>
      <c r="I30" s="234">
        <f t="shared" si="5"/>
        <v>0</v>
      </c>
      <c r="J30" s="235"/>
      <c r="K30" s="186"/>
      <c r="L30" s="24"/>
      <c r="M30" s="101">
        <f t="shared" si="4"/>
        <v>0</v>
      </c>
      <c r="N30" s="172"/>
    </row>
    <row r="31" spans="1:14" s="7" customFormat="1" ht="23.1" customHeight="1">
      <c r="A31" s="23">
        <v>8</v>
      </c>
      <c r="B31" s="117"/>
      <c r="C31" s="117"/>
      <c r="D31" s="106"/>
      <c r="E31" s="118"/>
      <c r="F31" s="97"/>
      <c r="G31" s="44"/>
      <c r="H31" s="15"/>
      <c r="I31" s="234">
        <f t="shared" si="5"/>
        <v>0</v>
      </c>
      <c r="J31" s="235"/>
      <c r="K31" s="186"/>
      <c r="L31" s="24"/>
      <c r="M31" s="101">
        <f t="shared" si="4"/>
        <v>0</v>
      </c>
      <c r="N31" s="172"/>
    </row>
    <row r="32" spans="1:14" s="7" customFormat="1" ht="23.1" customHeight="1">
      <c r="A32" s="23">
        <v>9</v>
      </c>
      <c r="B32" s="117"/>
      <c r="C32" s="117"/>
      <c r="D32" s="106"/>
      <c r="E32" s="118"/>
      <c r="F32" s="97"/>
      <c r="G32" s="44"/>
      <c r="H32" s="15"/>
      <c r="I32" s="234">
        <f t="shared" si="5"/>
        <v>0</v>
      </c>
      <c r="J32" s="235"/>
      <c r="K32" s="186"/>
      <c r="L32" s="24"/>
      <c r="M32" s="101">
        <f t="shared" si="4"/>
        <v>0</v>
      </c>
      <c r="N32" s="172"/>
    </row>
    <row r="33" spans="1:14" s="7" customFormat="1" ht="23.1" customHeight="1">
      <c r="A33" s="23">
        <v>10</v>
      </c>
      <c r="B33" s="105"/>
      <c r="C33" s="105"/>
      <c r="D33" s="106"/>
      <c r="E33" s="107"/>
      <c r="F33" s="97"/>
      <c r="G33" s="44"/>
      <c r="H33" s="15"/>
      <c r="I33" s="234">
        <f t="shared" si="5"/>
        <v>0</v>
      </c>
      <c r="J33" s="235"/>
      <c r="K33" s="187"/>
      <c r="L33" s="24"/>
      <c r="M33" s="101">
        <f t="shared" si="4"/>
        <v>0</v>
      </c>
      <c r="N33" s="172"/>
    </row>
    <row r="34" spans="1:14" s="2" customFormat="1" ht="24.95" customHeight="1" thickBot="1">
      <c r="A34" s="176" t="s">
        <v>8</v>
      </c>
      <c r="B34" s="177"/>
      <c r="C34" s="177"/>
      <c r="D34" s="178"/>
      <c r="E34" s="13" t="s">
        <v>31</v>
      </c>
      <c r="F34" s="14" t="str">
        <f>IF(SUM($F24:$F33)=0,"",SUM($F24:$F33))</f>
        <v/>
      </c>
      <c r="G34" s="45"/>
      <c r="H34" s="16" t="s">
        <v>30</v>
      </c>
      <c r="I34" s="179">
        <f>ROUNDDOWN(SUM(I24:J33),2)</f>
        <v>0</v>
      </c>
      <c r="J34" s="180"/>
      <c r="K34" s="17"/>
      <c r="L34" s="46" t="s">
        <v>29</v>
      </c>
      <c r="M34" s="18" t="str">
        <f>IF(SUM(M24:M33)=0,"",SUM(M24:M33))</f>
        <v/>
      </c>
      <c r="N34" s="173"/>
    </row>
    <row r="35" spans="1:14" s="2" customFormat="1" ht="36" customHeight="1">
      <c r="A35" s="123"/>
      <c r="B35" s="123"/>
      <c r="C35" s="123"/>
      <c r="D35" s="123"/>
      <c r="E35" s="123"/>
      <c r="F35" s="123"/>
      <c r="G35" s="123"/>
      <c r="H35" s="156"/>
      <c r="I35" s="156"/>
      <c r="J35" s="156"/>
      <c r="K35" s="123"/>
      <c r="L35" s="123"/>
      <c r="M35" s="123"/>
      <c r="N35" s="123"/>
    </row>
    <row r="36" spans="1:14" s="2" customFormat="1" ht="19.5">
      <c r="A36" s="219" t="s">
        <v>9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1:14" ht="53.25" customHeight="1">
      <c r="A37" s="130" t="s">
        <v>1</v>
      </c>
      <c r="B37" s="126" t="s">
        <v>89</v>
      </c>
      <c r="C37" s="126" t="s">
        <v>12</v>
      </c>
      <c r="D37" s="126" t="s">
        <v>3</v>
      </c>
      <c r="E37" s="126" t="s">
        <v>81</v>
      </c>
      <c r="F37" s="224" t="s">
        <v>90</v>
      </c>
      <c r="G37" s="224"/>
      <c r="H37" s="224"/>
      <c r="I37" s="225" t="s">
        <v>79</v>
      </c>
      <c r="J37" s="225"/>
      <c r="K37" s="126" t="s">
        <v>78</v>
      </c>
      <c r="L37" s="226" t="s">
        <v>82</v>
      </c>
      <c r="M37" s="226"/>
      <c r="N37" s="126" t="s">
        <v>80</v>
      </c>
    </row>
    <row r="38" spans="1:14" ht="18.75">
      <c r="A38" s="126">
        <v>1</v>
      </c>
      <c r="B38" s="105"/>
      <c r="C38" s="105"/>
      <c r="D38" s="106"/>
      <c r="E38" s="97"/>
      <c r="F38" s="131"/>
      <c r="G38" s="132" t="s">
        <v>11</v>
      </c>
      <c r="H38" s="133"/>
      <c r="I38" s="227"/>
      <c r="J38" s="227"/>
      <c r="K38" s="129"/>
      <c r="L38" s="228" t="str">
        <f>IF(ISERR($I38/($E38*$F38/$H38) =0),"",ROUNDUP($I38/($E38*$F38/$H38),0))</f>
        <v/>
      </c>
      <c r="M38" s="229"/>
      <c r="N38" s="129" t="str">
        <f>IF(ISERR(1-(L38/K38)=0),"",ROUND(1-(L38/K38),4))</f>
        <v/>
      </c>
    </row>
    <row r="39" spans="1:14" ht="23.1" customHeight="1">
      <c r="A39" s="126">
        <v>2</v>
      </c>
      <c r="B39" s="105"/>
      <c r="C39" s="105"/>
      <c r="D39" s="106"/>
      <c r="E39" s="97"/>
      <c r="F39" s="131"/>
      <c r="G39" s="132" t="s">
        <v>11</v>
      </c>
      <c r="H39" s="133"/>
      <c r="I39" s="227"/>
      <c r="J39" s="227"/>
      <c r="K39" s="129"/>
      <c r="L39" s="228" t="str">
        <f t="shared" ref="L39:L42" si="6">IF(ISERR($I39/($E39*$F39/$H39) =0),"",ROUNDUP($I39/($E39*$F39/$H39),0))</f>
        <v/>
      </c>
      <c r="M39" s="229"/>
      <c r="N39" s="129" t="str">
        <f t="shared" ref="N39:N42" si="7">IF(ISERR(1-(L39/K39)=0),"",ROUND(1-(L39/K39),4))</f>
        <v/>
      </c>
    </row>
    <row r="40" spans="1:14" ht="23.1" customHeight="1">
      <c r="A40" s="126">
        <v>3</v>
      </c>
      <c r="B40" s="105"/>
      <c r="C40" s="105"/>
      <c r="D40" s="106"/>
      <c r="E40" s="97"/>
      <c r="F40" s="131"/>
      <c r="G40" s="132" t="s">
        <v>11</v>
      </c>
      <c r="H40" s="133"/>
      <c r="I40" s="227"/>
      <c r="J40" s="227"/>
      <c r="K40" s="129"/>
      <c r="L40" s="228" t="str">
        <f t="shared" si="6"/>
        <v/>
      </c>
      <c r="M40" s="229"/>
      <c r="N40" s="129" t="str">
        <f t="shared" si="7"/>
        <v/>
      </c>
    </row>
    <row r="41" spans="1:14" ht="23.1" customHeight="1">
      <c r="A41" s="126">
        <v>4</v>
      </c>
      <c r="B41" s="117"/>
      <c r="C41" s="117"/>
      <c r="D41" s="106"/>
      <c r="E41" s="131"/>
      <c r="F41" s="131"/>
      <c r="G41" s="132" t="s">
        <v>11</v>
      </c>
      <c r="H41" s="133"/>
      <c r="I41" s="227"/>
      <c r="J41" s="227"/>
      <c r="K41" s="129"/>
      <c r="L41" s="228" t="str">
        <f t="shared" si="6"/>
        <v/>
      </c>
      <c r="M41" s="229"/>
      <c r="N41" s="129" t="str">
        <f t="shared" si="7"/>
        <v/>
      </c>
    </row>
    <row r="42" spans="1:14" ht="23.1" customHeight="1">
      <c r="A42" s="126">
        <v>5</v>
      </c>
      <c r="B42" s="117"/>
      <c r="C42" s="117"/>
      <c r="D42" s="106"/>
      <c r="E42" s="131"/>
      <c r="F42" s="131"/>
      <c r="G42" s="132" t="s">
        <v>11</v>
      </c>
      <c r="H42" s="133"/>
      <c r="I42" s="227"/>
      <c r="J42" s="227"/>
      <c r="K42" s="129"/>
      <c r="L42" s="228" t="str">
        <f t="shared" si="6"/>
        <v/>
      </c>
      <c r="M42" s="229"/>
      <c r="N42" s="129" t="str">
        <f t="shared" si="7"/>
        <v/>
      </c>
    </row>
    <row r="43" spans="1:14" ht="23.1" customHeight="1" thickBot="1">
      <c r="A43" s="222" t="s">
        <v>91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135" t="s">
        <v>92</v>
      </c>
      <c r="N43" s="113" t="e">
        <f>AVERAGE(N38:N42)</f>
        <v>#DIV/0!</v>
      </c>
    </row>
    <row r="44" spans="1:14" ht="23.1" customHeight="1" thickBot="1"/>
    <row r="45" spans="1:14" s="2" customFormat="1" ht="19.5">
      <c r="A45" s="230" t="s">
        <v>83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1:14" s="3" customFormat="1" ht="24.95" customHeight="1">
      <c r="A46" s="55"/>
      <c r="B46" s="167" t="s">
        <v>18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83"/>
    </row>
    <row r="47" spans="1:14" s="3" customFormat="1" ht="43.5" customHeight="1">
      <c r="A47" s="48"/>
      <c r="B47" s="184" t="s">
        <v>84</v>
      </c>
      <c r="C47" s="220"/>
      <c r="D47" s="220"/>
      <c r="E47" s="220"/>
      <c r="F47" s="220"/>
      <c r="G47" s="233" t="str">
        <f>IF(ISERR($K17*($N6/$N24)*$K24*$N43=0),"",ROUNDDOWN($K17*($N6/$N24)*$K24*$N43,2))</f>
        <v/>
      </c>
      <c r="H47" s="233"/>
      <c r="I47" s="233"/>
      <c r="J47" s="57" t="s">
        <v>19</v>
      </c>
      <c r="L47" s="59"/>
      <c r="M47" s="60"/>
      <c r="N47" s="62"/>
    </row>
    <row r="48" spans="1:14" s="3" customFormat="1" ht="9.75" customHeight="1" thickBot="1">
      <c r="A48" s="63"/>
      <c r="B48" s="64"/>
      <c r="C48" s="65"/>
      <c r="D48" s="65"/>
      <c r="E48" s="65"/>
      <c r="F48" s="65"/>
      <c r="G48" s="65"/>
      <c r="H48" s="65"/>
      <c r="I48" s="66"/>
      <c r="J48" s="66"/>
      <c r="K48" s="67"/>
      <c r="L48" s="68"/>
      <c r="M48" s="69"/>
      <c r="N48" s="134"/>
    </row>
    <row r="49" spans="1:14" s="3" customFormat="1" ht="13.5" customHeight="1">
      <c r="A49" s="73"/>
      <c r="B49" s="49"/>
      <c r="C49" s="49"/>
      <c r="D49" s="49"/>
      <c r="E49" s="49"/>
      <c r="F49" s="74"/>
      <c r="G49" s="74"/>
      <c r="H49" s="74"/>
      <c r="I49" s="74"/>
      <c r="J49" s="57"/>
      <c r="K49" s="75"/>
      <c r="L49" s="76"/>
      <c r="M49" s="76"/>
      <c r="N49" s="76"/>
    </row>
    <row r="50" spans="1:14" s="3" customFormat="1" ht="21.95" customHeight="1">
      <c r="A50" s="157" t="s">
        <v>59</v>
      </c>
      <c r="B50" s="158"/>
      <c r="C50" s="159"/>
      <c r="D50" s="137"/>
      <c r="E50" s="137"/>
      <c r="F50" s="137"/>
      <c r="G50" s="137"/>
      <c r="H50" s="138"/>
      <c r="I50" s="138"/>
      <c r="J50" s="138"/>
      <c r="K50" s="50"/>
      <c r="L50" s="50"/>
      <c r="M50" s="77"/>
      <c r="N50" s="50"/>
    </row>
    <row r="51" spans="1:14" s="3" customFormat="1" ht="8.25" customHeight="1">
      <c r="A51" s="78"/>
      <c r="B51" s="78"/>
      <c r="C51" s="78"/>
      <c r="D51" s="137"/>
      <c r="E51" s="137"/>
      <c r="F51" s="137"/>
      <c r="G51" s="137"/>
      <c r="H51" s="138"/>
      <c r="I51" s="138"/>
      <c r="J51" s="138"/>
      <c r="K51" s="50"/>
      <c r="L51" s="50"/>
      <c r="M51" s="77"/>
      <c r="N51" s="50"/>
    </row>
    <row r="52" spans="1:14" s="3" customFormat="1" ht="25.5" customHeight="1">
      <c r="A52" s="160" t="s">
        <v>95</v>
      </c>
      <c r="B52" s="160"/>
      <c r="C52" s="160"/>
      <c r="D52" s="160"/>
      <c r="E52" s="160"/>
      <c r="F52" s="79"/>
      <c r="G52" s="122" t="str">
        <f>IF(ISERR($F34*$K24*$F52=0),"",ROUNDDOWN($F34*$K24*$F52,2))</f>
        <v/>
      </c>
      <c r="H52" s="50" t="s">
        <v>13</v>
      </c>
      <c r="I52" s="80"/>
      <c r="J52" s="161" t="s">
        <v>75</v>
      </c>
      <c r="K52" s="161"/>
      <c r="L52" s="161"/>
      <c r="M52" s="161"/>
      <c r="N52" s="161"/>
    </row>
    <row r="53" spans="1:14" s="3" customFormat="1" ht="25.5" customHeight="1">
      <c r="A53" s="81"/>
      <c r="B53" s="81"/>
      <c r="C53" s="81"/>
      <c r="D53" s="81"/>
      <c r="E53" s="81"/>
      <c r="F53" s="82" t="s">
        <v>77</v>
      </c>
      <c r="G53" s="83"/>
      <c r="H53" s="50"/>
      <c r="I53" s="11"/>
      <c r="J53" s="11"/>
      <c r="K53" s="11"/>
      <c r="L53" s="11"/>
      <c r="M53" s="84"/>
      <c r="N53" s="11"/>
    </row>
    <row r="54" spans="1:14" s="3" customFormat="1" ht="35.1" customHeight="1">
      <c r="A54" s="161" t="s">
        <v>70</v>
      </c>
      <c r="B54" s="161"/>
      <c r="C54" s="161"/>
      <c r="D54" s="161"/>
      <c r="E54" s="161"/>
      <c r="F54" s="19"/>
      <c r="G54" s="124" t="str">
        <f>IF(ISERR($G41+$G44+$G47=0),"",$G41+$G44+$G47)</f>
        <v/>
      </c>
      <c r="H54" s="50" t="s">
        <v>13</v>
      </c>
      <c r="I54" s="11"/>
      <c r="J54" s="11"/>
      <c r="K54" s="11"/>
      <c r="L54" s="11"/>
      <c r="M54" s="84"/>
      <c r="N54" s="11"/>
    </row>
    <row r="55" spans="1:14" s="3" customFormat="1" ht="14.25" customHeight="1">
      <c r="A55" s="81"/>
      <c r="B55" s="81"/>
      <c r="C55" s="81"/>
      <c r="D55" s="81"/>
      <c r="E55" s="81"/>
      <c r="F55" s="85"/>
      <c r="G55" s="83"/>
      <c r="H55" s="50"/>
      <c r="I55" s="11"/>
      <c r="J55" s="11"/>
      <c r="K55" s="11"/>
      <c r="L55" s="11"/>
      <c r="M55" s="84"/>
      <c r="N55" s="11"/>
    </row>
    <row r="56" spans="1:14" s="3" customFormat="1" ht="35.1" customHeight="1">
      <c r="A56" s="181" t="s">
        <v>52</v>
      </c>
      <c r="B56" s="181"/>
      <c r="C56" s="181"/>
      <c r="D56" s="181"/>
      <c r="E56" s="181"/>
      <c r="F56" s="181"/>
      <c r="G56" s="125" t="str">
        <f>IF($G54&gt;$G52,$G52,$G54)</f>
        <v/>
      </c>
      <c r="H56" s="50" t="s">
        <v>13</v>
      </c>
      <c r="I56" s="11"/>
      <c r="J56" s="182" t="s">
        <v>76</v>
      </c>
      <c r="K56" s="182"/>
      <c r="L56" s="182"/>
      <c r="M56" s="182"/>
      <c r="N56" s="182"/>
    </row>
    <row r="58" spans="1:14" s="1" customFormat="1">
      <c r="A58" s="162" t="s">
        <v>22</v>
      </c>
      <c r="B58" s="162"/>
      <c r="C58" s="90"/>
      <c r="D58" s="90"/>
      <c r="E58" s="91"/>
      <c r="F58" s="90"/>
      <c r="G58" s="90"/>
      <c r="H58" s="90"/>
      <c r="I58" s="90"/>
      <c r="J58" s="90"/>
      <c r="K58" s="90"/>
      <c r="L58" s="90"/>
      <c r="M58" s="90"/>
      <c r="N58" s="90"/>
    </row>
    <row r="59" spans="1:14" s="3" customFormat="1" ht="23.1" customHeight="1">
      <c r="A59" s="58"/>
      <c r="B59" s="155" t="s">
        <v>20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4" s="2" customFormat="1" ht="23.1" customHeight="1">
      <c r="A60" s="9"/>
      <c r="B60" s="154" t="s">
        <v>32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</row>
    <row r="61" spans="1:14" s="2" customFormat="1" ht="23.1" customHeight="1">
      <c r="A61" s="9"/>
      <c r="B61" s="154" t="s">
        <v>33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</row>
    <row r="62" spans="1:14" s="2" customFormat="1" ht="23.1" customHeight="1">
      <c r="A62" s="9"/>
      <c r="B62" s="155"/>
      <c r="C62" s="153" t="s">
        <v>34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</row>
    <row r="63" spans="1:14" s="2" customFormat="1" ht="23.1" customHeight="1">
      <c r="A63" s="9"/>
      <c r="B63" s="155"/>
      <c r="C63" s="153" t="s">
        <v>35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</row>
    <row r="64" spans="1:14" s="2" customFormat="1" ht="23.1" customHeight="1">
      <c r="A64" s="9"/>
      <c r="B64" s="155"/>
      <c r="C64" s="153" t="s">
        <v>36</v>
      </c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</row>
    <row r="65" spans="1:14" s="2" customFormat="1" ht="23.1" customHeight="1">
      <c r="A65" s="9"/>
      <c r="B65" s="155"/>
      <c r="C65" s="153" t="s">
        <v>37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</row>
    <row r="66" spans="1:14" s="2" customFormat="1" ht="23.1" customHeight="1">
      <c r="A66" s="9"/>
      <c r="B66" s="155"/>
      <c r="C66" s="153" t="s">
        <v>38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  <row r="67" spans="1:14" s="2" customFormat="1" ht="23.1" customHeight="1">
      <c r="A67" s="9"/>
      <c r="B67" s="155"/>
      <c r="C67" s="153" t="s">
        <v>39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</row>
    <row r="68" spans="1:14" s="2" customFormat="1" ht="23.1" customHeight="1">
      <c r="A68" s="9"/>
      <c r="B68" s="155"/>
      <c r="C68" s="153" t="s">
        <v>40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s="2" customFormat="1" ht="23.1" customHeight="1">
      <c r="A69" s="9"/>
      <c r="B69" s="155"/>
      <c r="C69" s="153" t="s">
        <v>41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1:14" s="2" customFormat="1" ht="23.1" customHeight="1">
      <c r="A70" s="9"/>
      <c r="B70" s="155"/>
      <c r="C70" s="153" t="s">
        <v>42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1:14" s="2" customFormat="1" ht="23.1" customHeight="1">
      <c r="A71" s="9"/>
      <c r="B71" s="155"/>
      <c r="C71" s="153" t="s">
        <v>43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</row>
    <row r="72" spans="1:14" s="2" customFormat="1" ht="23.1" customHeight="1">
      <c r="A72" s="9"/>
      <c r="B72" s="155"/>
      <c r="C72" s="153" t="s">
        <v>44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s="2" customFormat="1" ht="23.1" customHeight="1">
      <c r="A73" s="9"/>
      <c r="B73" s="155"/>
      <c r="C73" s="153" t="s">
        <v>45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</row>
    <row r="74" spans="1:14" s="2" customFormat="1" ht="23.1" customHeight="1">
      <c r="A74" s="9"/>
      <c r="B74" s="155"/>
      <c r="C74" s="153" t="s">
        <v>46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</row>
    <row r="75" spans="1:14" s="2" customFormat="1" ht="23.1" customHeight="1">
      <c r="A75" s="9"/>
      <c r="B75" s="155"/>
      <c r="C75" s="153" t="s">
        <v>47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14" s="2" customFormat="1" ht="23.1" customHeight="1">
      <c r="A76" s="9"/>
      <c r="B76" s="10"/>
      <c r="C76" s="153" t="s">
        <v>48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</row>
    <row r="77" spans="1:14" s="2" customFormat="1" ht="23.1" customHeight="1">
      <c r="A77" s="9"/>
      <c r="B77" s="154" t="s">
        <v>21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s="2" customFormat="1" ht="23.1" customHeight="1">
      <c r="A78" s="9"/>
      <c r="B78" s="10"/>
      <c r="C78" s="153" t="s">
        <v>49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</row>
    <row r="79" spans="1:14" s="2" customFormat="1" ht="23.1" customHeight="1">
      <c r="A79" s="9"/>
      <c r="B79" s="10"/>
      <c r="C79" s="153" t="s">
        <v>50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</row>
    <row r="80" spans="1:14" s="2" customFormat="1" ht="23.1" customHeight="1">
      <c r="A80" s="9"/>
      <c r="B80" s="10"/>
      <c r="C80" s="153" t="s">
        <v>51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 s="2" customFormat="1" ht="46.5" customHeight="1">
      <c r="A81" s="9"/>
      <c r="B81" s="153" t="s">
        <v>57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</row>
  </sheetData>
  <sheetProtection formatCells="0" formatColumns="0" formatRows="0" insertRows="0" deleteRows="0" selectLockedCells="1"/>
  <protectedRanges>
    <protectedRange sqref="C33:D33" name="範圍4_2_4_1"/>
    <protectedRange sqref="G33" name="範圍4_5_2_1"/>
    <protectedRange sqref="G16" name="範圍1_6_1_1" securityDescriptor="O:WDG:WDD:(A;;CC;;;WD)"/>
    <protectedRange sqref="B14:B16" name="範圍4_1_2"/>
    <protectedRange sqref="E13:E16" name="範圍4_2_1_1_1"/>
    <protectedRange sqref="H16" name="範圍1_7_2_2_1_1" securityDescriptor="O:WDG:WDD:(A;;CC;;;WD)"/>
    <protectedRange sqref="J16" name="範圍2_2_2_2_1_1"/>
    <protectedRange sqref="L16 L13" name="範圍3_1_1_1"/>
    <protectedRange sqref="B27:B32 B41:B42" name="範圍4_1_1_1"/>
    <protectedRange sqref="C27:D32 C41:D42" name="範圍4_2_4_1_1"/>
    <protectedRange sqref="E27:E32" name="範圍4_2_2_1_1_1"/>
    <protectedRange sqref="G27:G32" name="範圍4_5_2_1_1"/>
    <protectedRange sqref="C6:C12" name="範圍1_2_2_2" securityDescriptor="O:WDG:WDD:(A;;CC;;;WD)"/>
    <protectedRange sqref="D6:D12" name="範圍1_3_2_2" securityDescriptor="O:WDG:WDD:(A;;CC;;;WD)"/>
    <protectedRange sqref="B6:B12" name="範圍4_1_3"/>
    <protectedRange sqref="E6:E12" name="範圍4_2_1_1_2"/>
    <protectedRange sqref="C24:C26 C38:C40" name="範圍1_2_2_4" securityDescriptor="O:WDG:WDD:(A;;CC;;;WD)"/>
    <protectedRange sqref="B24:B26 B38:B40" name="範圍4_1_5"/>
    <protectedRange sqref="D24:D26 D38:D40" name="範圍4_2_4_1_3"/>
    <protectedRange sqref="E24:E26" name="範圍4_2_2_1_1_3"/>
    <protectedRange sqref="G24:G26" name="範圍4_5_2_1_3"/>
  </protectedRanges>
  <mergeCells count="94">
    <mergeCell ref="A17:G17"/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H5:J5"/>
    <mergeCell ref="N6:N17"/>
    <mergeCell ref="A18:G18"/>
    <mergeCell ref="A19:G19"/>
    <mergeCell ref="A20:N20"/>
    <mergeCell ref="A21:N21"/>
    <mergeCell ref="A22:A23"/>
    <mergeCell ref="B22:B23"/>
    <mergeCell ref="C22:C23"/>
    <mergeCell ref="D22:D23"/>
    <mergeCell ref="E22:E23"/>
    <mergeCell ref="H22:J22"/>
    <mergeCell ref="N24:N34"/>
    <mergeCell ref="I25:J25"/>
    <mergeCell ref="I26:J26"/>
    <mergeCell ref="I27:J27"/>
    <mergeCell ref="I28:J28"/>
    <mergeCell ref="A34:D34"/>
    <mergeCell ref="I34:J34"/>
    <mergeCell ref="L22:L23"/>
    <mergeCell ref="M22:M23"/>
    <mergeCell ref="H23:J23"/>
    <mergeCell ref="I24:J24"/>
    <mergeCell ref="K24:K33"/>
    <mergeCell ref="I29:J29"/>
    <mergeCell ref="I30:J30"/>
    <mergeCell ref="I31:J31"/>
    <mergeCell ref="I32:J32"/>
    <mergeCell ref="I33:J33"/>
    <mergeCell ref="C78:N78"/>
    <mergeCell ref="C79:N79"/>
    <mergeCell ref="C80:N80"/>
    <mergeCell ref="B81:N81"/>
    <mergeCell ref="H35:J35"/>
    <mergeCell ref="A36:N36"/>
    <mergeCell ref="C73:N73"/>
    <mergeCell ref="C74:N74"/>
    <mergeCell ref="C75:N75"/>
    <mergeCell ref="C76:N76"/>
    <mergeCell ref="B77:N77"/>
    <mergeCell ref="A58:B58"/>
    <mergeCell ref="B59:N59"/>
    <mergeCell ref="B60:N60"/>
    <mergeCell ref="B61:N61"/>
    <mergeCell ref="B62:B75"/>
    <mergeCell ref="C72:N72"/>
    <mergeCell ref="A52:E52"/>
    <mergeCell ref="A54:E54"/>
    <mergeCell ref="A56:F56"/>
    <mergeCell ref="J52:N52"/>
    <mergeCell ref="J56:N56"/>
    <mergeCell ref="C67:N67"/>
    <mergeCell ref="C68:N68"/>
    <mergeCell ref="C69:N69"/>
    <mergeCell ref="C70:N70"/>
    <mergeCell ref="C71:N71"/>
    <mergeCell ref="C62:N62"/>
    <mergeCell ref="C63:N63"/>
    <mergeCell ref="C64:N64"/>
    <mergeCell ref="C65:N65"/>
    <mergeCell ref="C66:N66"/>
    <mergeCell ref="A45:N45"/>
    <mergeCell ref="B46:N46"/>
    <mergeCell ref="B47:F47"/>
    <mergeCell ref="G47:I47"/>
    <mergeCell ref="A50:C50"/>
    <mergeCell ref="A43:L43"/>
    <mergeCell ref="F37:H37"/>
    <mergeCell ref="I37:J37"/>
    <mergeCell ref="L37:M37"/>
    <mergeCell ref="I42:J42"/>
    <mergeCell ref="I41:J41"/>
    <mergeCell ref="I40:J40"/>
    <mergeCell ref="I39:J39"/>
    <mergeCell ref="I38:J38"/>
    <mergeCell ref="L42:M42"/>
    <mergeCell ref="L41:M41"/>
    <mergeCell ref="L40:M40"/>
    <mergeCell ref="L39:M39"/>
    <mergeCell ref="L38:M38"/>
  </mergeCells>
  <phoneticPr fontId="2" type="noConversion"/>
  <conditionalFormatting sqref="K49">
    <cfRule type="cellIs" priority="6" stopIfTrue="1" operator="equal">
      <formula>0</formula>
    </cfRule>
  </conditionalFormatting>
  <conditionalFormatting sqref="G54">
    <cfRule type="expression" dxfId="1" priority="1" stopIfTrue="1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56" orientation="portrait" horizontalDpi="1200" verticalDpi="1200" r:id="rId1"/>
  <headerFooter alignWithMargins="0">
    <oddHeader>&amp;L**請於序號間新增，勿於最後一筆增加序號，以免未納入計算&amp;R&amp;10更新：113.01.24</oddHeader>
    <oddFooter>&amp;C(民)都開發-附表３(計算表-容積率一樣)1/1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85"/>
  <sheetViews>
    <sheetView showZeros="0" tabSelected="1" topLeftCell="A40" zoomScale="70" zoomScaleNormal="70" zoomScalePageLayoutView="70" workbookViewId="0">
      <selection activeCell="G60" sqref="G60"/>
    </sheetView>
  </sheetViews>
  <sheetFormatPr defaultRowHeight="16.5"/>
  <cols>
    <col min="1" max="1" width="3.625" style="93" customWidth="1"/>
    <col min="2" max="2" width="12.625" style="94" customWidth="1"/>
    <col min="3" max="3" width="16" style="94" customWidth="1"/>
    <col min="4" max="4" width="10" style="121" customWidth="1"/>
    <col min="5" max="5" width="13.875" style="95" customWidth="1"/>
    <col min="6" max="6" width="13.625" style="94" customWidth="1"/>
    <col min="7" max="7" width="11.75" style="94" customWidth="1"/>
    <col min="8" max="8" width="7.875" style="90" customWidth="1"/>
    <col min="9" max="9" width="5.125" style="90" customWidth="1"/>
    <col min="10" max="10" width="9.875" style="90" customWidth="1"/>
    <col min="11" max="11" width="15" style="94" customWidth="1"/>
    <col min="12" max="12" width="16.625" style="94" customWidth="1"/>
    <col min="13" max="13" width="16.625" style="96" customWidth="1"/>
    <col min="14" max="14" width="14.625" style="94" customWidth="1"/>
  </cols>
  <sheetData>
    <row r="1" spans="1:14" ht="30.75" customHeight="1">
      <c r="A1" s="204" t="s">
        <v>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29.25" customHeight="1">
      <c r="A2" s="205" t="s">
        <v>87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s="2" customFormat="1" ht="26.25" customHeight="1" thickBot="1">
      <c r="A3" s="206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s="2" customFormat="1" ht="36.75" customHeight="1">
      <c r="A4" s="191" t="s">
        <v>1</v>
      </c>
      <c r="B4" s="193" t="s">
        <v>89</v>
      </c>
      <c r="C4" s="193" t="s">
        <v>2</v>
      </c>
      <c r="D4" s="193" t="s">
        <v>3</v>
      </c>
      <c r="E4" s="193" t="s">
        <v>4</v>
      </c>
      <c r="F4" s="193" t="s">
        <v>16</v>
      </c>
      <c r="G4" s="193" t="s">
        <v>66</v>
      </c>
      <c r="H4" s="207" t="s">
        <v>5</v>
      </c>
      <c r="I4" s="208"/>
      <c r="J4" s="208"/>
      <c r="K4" s="209"/>
      <c r="L4" s="193" t="s">
        <v>25</v>
      </c>
      <c r="M4" s="198" t="s">
        <v>68</v>
      </c>
      <c r="N4" s="20" t="s">
        <v>26</v>
      </c>
    </row>
    <row r="5" spans="1:14" s="2" customFormat="1" ht="24" customHeight="1">
      <c r="A5" s="192"/>
      <c r="B5" s="194"/>
      <c r="C5" s="194"/>
      <c r="D5" s="194"/>
      <c r="E5" s="194"/>
      <c r="F5" s="194"/>
      <c r="G5" s="194"/>
      <c r="H5" s="210" t="s">
        <v>6</v>
      </c>
      <c r="I5" s="211"/>
      <c r="J5" s="212"/>
      <c r="K5" s="21" t="s">
        <v>66</v>
      </c>
      <c r="L5" s="194"/>
      <c r="M5" s="199"/>
      <c r="N5" s="22" t="s">
        <v>27</v>
      </c>
    </row>
    <row r="6" spans="1:14" s="7" customFormat="1" ht="23.1" customHeight="1">
      <c r="A6" s="23">
        <v>1</v>
      </c>
      <c r="B6" s="105"/>
      <c r="C6" s="105"/>
      <c r="D6" s="106"/>
      <c r="E6" s="107"/>
      <c r="F6" s="105"/>
      <c r="G6" s="102"/>
      <c r="H6" s="103"/>
      <c r="I6" s="100" t="s">
        <v>11</v>
      </c>
      <c r="J6" s="104"/>
      <c r="K6" s="98" t="str">
        <f>IF(ISERR(G6*H6/J6=0),"",ROUNDDOWN(G6*H6/J6,2))</f>
        <v/>
      </c>
      <c r="L6" s="108"/>
      <c r="M6" s="12" t="str">
        <f>IF(ISERR(K6*L6=0),"",ROUND(K6*L6,0))</f>
        <v/>
      </c>
      <c r="N6" s="213" t="str">
        <f>IF(ISERR(M17/K17=0),"",ROUND(M17/K17,0))</f>
        <v/>
      </c>
    </row>
    <row r="7" spans="1:14" s="7" customFormat="1" ht="23.1" customHeight="1">
      <c r="A7" s="23">
        <v>2</v>
      </c>
      <c r="B7" s="105"/>
      <c r="C7" s="105"/>
      <c r="D7" s="106"/>
      <c r="E7" s="107"/>
      <c r="F7" s="105"/>
      <c r="G7" s="102"/>
      <c r="H7" s="103"/>
      <c r="I7" s="100" t="s">
        <v>11</v>
      </c>
      <c r="J7" s="104"/>
      <c r="K7" s="98" t="str">
        <f t="shared" ref="K7:K12" si="0">IF(ISERR(G7*H7/J7=0),"",ROUNDDOWN(G7*H7/J7,2))</f>
        <v/>
      </c>
      <c r="L7" s="108"/>
      <c r="M7" s="12" t="str">
        <f t="shared" ref="M7:M12" si="1">IF(ISERR(K7*L7=0),"",ROUND(K7*L7,0))</f>
        <v/>
      </c>
      <c r="N7" s="214"/>
    </row>
    <row r="8" spans="1:14" s="7" customFormat="1" ht="23.1" customHeight="1">
      <c r="A8" s="23">
        <v>3</v>
      </c>
      <c r="B8" s="105"/>
      <c r="C8" s="105"/>
      <c r="D8" s="106"/>
      <c r="E8" s="107"/>
      <c r="F8" s="105"/>
      <c r="G8" s="102"/>
      <c r="H8" s="103"/>
      <c r="I8" s="100" t="s">
        <v>11</v>
      </c>
      <c r="J8" s="104"/>
      <c r="K8" s="98" t="str">
        <f t="shared" si="0"/>
        <v/>
      </c>
      <c r="L8" s="108"/>
      <c r="M8" s="12" t="str">
        <f t="shared" si="1"/>
        <v/>
      </c>
      <c r="N8" s="214"/>
    </row>
    <row r="9" spans="1:14" s="7" customFormat="1" ht="23.1" customHeight="1">
      <c r="A9" s="23">
        <v>4</v>
      </c>
      <c r="B9" s="105"/>
      <c r="C9" s="105"/>
      <c r="D9" s="106"/>
      <c r="E9" s="107"/>
      <c r="F9" s="105"/>
      <c r="G9" s="102"/>
      <c r="H9" s="103"/>
      <c r="I9" s="100" t="s">
        <v>11</v>
      </c>
      <c r="J9" s="104"/>
      <c r="K9" s="98" t="str">
        <f t="shared" si="0"/>
        <v/>
      </c>
      <c r="L9" s="108"/>
      <c r="M9" s="12" t="str">
        <f t="shared" si="1"/>
        <v/>
      </c>
      <c r="N9" s="214"/>
    </row>
    <row r="10" spans="1:14" s="7" customFormat="1" ht="23.1" customHeight="1">
      <c r="A10" s="23">
        <v>4</v>
      </c>
      <c r="B10" s="105"/>
      <c r="C10" s="105"/>
      <c r="D10" s="106"/>
      <c r="E10" s="107"/>
      <c r="F10" s="105"/>
      <c r="G10" s="102"/>
      <c r="H10" s="103"/>
      <c r="I10" s="100" t="s">
        <v>11</v>
      </c>
      <c r="J10" s="109"/>
      <c r="K10" s="98" t="str">
        <f t="shared" si="0"/>
        <v/>
      </c>
      <c r="L10" s="108"/>
      <c r="M10" s="12" t="str">
        <f t="shared" si="1"/>
        <v/>
      </c>
      <c r="N10" s="214"/>
    </row>
    <row r="11" spans="1:14" s="7" customFormat="1" ht="23.1" customHeight="1">
      <c r="A11" s="23">
        <v>5</v>
      </c>
      <c r="B11" s="105"/>
      <c r="C11" s="105"/>
      <c r="D11" s="106"/>
      <c r="E11" s="107"/>
      <c r="F11" s="105"/>
      <c r="G11" s="102"/>
      <c r="H11" s="103"/>
      <c r="I11" s="100" t="s">
        <v>11</v>
      </c>
      <c r="J11" s="104"/>
      <c r="K11" s="98" t="str">
        <f t="shared" si="0"/>
        <v/>
      </c>
      <c r="L11" s="108"/>
      <c r="M11" s="12" t="str">
        <f t="shared" si="1"/>
        <v/>
      </c>
      <c r="N11" s="214"/>
    </row>
    <row r="12" spans="1:14" s="7" customFormat="1" ht="23.1" customHeight="1">
      <c r="A12" s="23">
        <v>6</v>
      </c>
      <c r="B12" s="105"/>
      <c r="C12" s="105"/>
      <c r="D12" s="106"/>
      <c r="E12" s="107"/>
      <c r="F12" s="105"/>
      <c r="G12" s="102"/>
      <c r="H12" s="103"/>
      <c r="I12" s="100" t="s">
        <v>11</v>
      </c>
      <c r="J12" s="109"/>
      <c r="K12" s="98" t="str">
        <f t="shared" si="0"/>
        <v/>
      </c>
      <c r="L12" s="108"/>
      <c r="M12" s="12" t="str">
        <f t="shared" si="1"/>
        <v/>
      </c>
      <c r="N12" s="214"/>
    </row>
    <row r="13" spans="1:14" s="7" customFormat="1" ht="23.1" customHeight="1">
      <c r="A13" s="23">
        <v>7</v>
      </c>
      <c r="B13" s="117"/>
      <c r="C13" s="117"/>
      <c r="D13" s="106"/>
      <c r="E13" s="118"/>
      <c r="F13" s="105"/>
      <c r="G13" s="119"/>
      <c r="H13" s="110"/>
      <c r="I13" s="100"/>
      <c r="J13" s="120"/>
      <c r="K13" s="98"/>
      <c r="L13" s="108"/>
      <c r="M13" s="12"/>
      <c r="N13" s="214"/>
    </row>
    <row r="14" spans="1:14" s="7" customFormat="1" ht="23.1" customHeight="1">
      <c r="A14" s="23">
        <v>8</v>
      </c>
      <c r="B14" s="117"/>
      <c r="C14" s="117"/>
      <c r="D14" s="106"/>
      <c r="E14" s="118"/>
      <c r="F14" s="105"/>
      <c r="G14" s="119"/>
      <c r="H14" s="110"/>
      <c r="I14" s="100" t="s">
        <v>11</v>
      </c>
      <c r="J14" s="120"/>
      <c r="K14" s="98" t="str">
        <f t="shared" ref="K14:K16" si="2">IF(ISERR(G14*H14/J14=0),"",ROUNDDOWN(G14*H14/J14,2))</f>
        <v/>
      </c>
      <c r="L14" s="108"/>
      <c r="M14" s="12" t="str">
        <f t="shared" ref="M14:M16" si="3">IF(ISERR(K14*L14=0),"",ROUND(K14*L14,0))</f>
        <v/>
      </c>
      <c r="N14" s="214"/>
    </row>
    <row r="15" spans="1:14" s="7" customFormat="1" ht="23.1" customHeight="1">
      <c r="A15" s="23">
        <v>9</v>
      </c>
      <c r="B15" s="117"/>
      <c r="C15" s="117"/>
      <c r="D15" s="106"/>
      <c r="E15" s="118"/>
      <c r="F15" s="105"/>
      <c r="G15" s="119"/>
      <c r="H15" s="110"/>
      <c r="I15" s="100" t="s">
        <v>11</v>
      </c>
      <c r="J15" s="120"/>
      <c r="K15" s="98" t="str">
        <f t="shared" si="2"/>
        <v/>
      </c>
      <c r="L15" s="108"/>
      <c r="M15" s="12" t="str">
        <f t="shared" si="3"/>
        <v/>
      </c>
      <c r="N15" s="214"/>
    </row>
    <row r="16" spans="1:14" s="7" customFormat="1" ht="23.1" customHeight="1">
      <c r="A16" s="23">
        <v>10</v>
      </c>
      <c r="B16" s="117"/>
      <c r="C16" s="117"/>
      <c r="D16" s="106"/>
      <c r="E16" s="118"/>
      <c r="F16" s="105"/>
      <c r="G16" s="119"/>
      <c r="H16" s="110"/>
      <c r="I16" s="100" t="s">
        <v>11</v>
      </c>
      <c r="J16" s="120"/>
      <c r="K16" s="98" t="str">
        <f t="shared" si="2"/>
        <v/>
      </c>
      <c r="L16" s="108"/>
      <c r="M16" s="12" t="str">
        <f t="shared" si="3"/>
        <v/>
      </c>
      <c r="N16" s="214"/>
    </row>
    <row r="17" spans="1:14" s="7" customFormat="1" ht="24.95" customHeight="1">
      <c r="A17" s="188" t="s">
        <v>14</v>
      </c>
      <c r="B17" s="189"/>
      <c r="C17" s="189"/>
      <c r="D17" s="189"/>
      <c r="E17" s="189"/>
      <c r="F17" s="189"/>
      <c r="G17" s="203"/>
      <c r="H17" s="25"/>
      <c r="I17" s="26"/>
      <c r="J17" s="27" t="s">
        <v>67</v>
      </c>
      <c r="K17" s="99">
        <f>SUM(K6:K16)</f>
        <v>0</v>
      </c>
      <c r="L17" s="28" t="s">
        <v>28</v>
      </c>
      <c r="M17" s="12">
        <f>SUM(M6:M16)</f>
        <v>0</v>
      </c>
      <c r="N17" s="215"/>
    </row>
    <row r="18" spans="1:14" s="7" customFormat="1" ht="24.95" customHeight="1">
      <c r="A18" s="188" t="s">
        <v>58</v>
      </c>
      <c r="B18" s="189"/>
      <c r="C18" s="189"/>
      <c r="D18" s="189"/>
      <c r="E18" s="189"/>
      <c r="F18" s="189"/>
      <c r="G18" s="189"/>
      <c r="H18" s="26"/>
      <c r="I18" s="26"/>
      <c r="J18" s="26"/>
      <c r="K18" s="29"/>
      <c r="L18" s="30"/>
      <c r="M18" s="31"/>
      <c r="N18" s="32"/>
    </row>
    <row r="19" spans="1:14" s="2" customFormat="1" ht="24.95" customHeight="1" thickBot="1">
      <c r="A19" s="176" t="s">
        <v>15</v>
      </c>
      <c r="B19" s="177"/>
      <c r="C19" s="177"/>
      <c r="D19" s="177"/>
      <c r="E19" s="177"/>
      <c r="F19" s="177"/>
      <c r="G19" s="177"/>
      <c r="H19" s="33"/>
      <c r="I19" s="33"/>
      <c r="J19" s="33"/>
      <c r="K19" s="33"/>
      <c r="L19" s="33"/>
      <c r="M19" s="34"/>
      <c r="N19" s="35"/>
    </row>
    <row r="20" spans="1:14" s="2" customFormat="1" ht="17.25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s="2" customFormat="1" ht="28.5" customHeight="1" thickBot="1">
      <c r="A21" s="163" t="s">
        <v>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2" customFormat="1" ht="42" customHeight="1">
      <c r="A22" s="191" t="s">
        <v>1</v>
      </c>
      <c r="B22" s="193" t="s">
        <v>89</v>
      </c>
      <c r="C22" s="193" t="s">
        <v>12</v>
      </c>
      <c r="D22" s="193" t="s">
        <v>3</v>
      </c>
      <c r="E22" s="193" t="s">
        <v>16</v>
      </c>
      <c r="F22" s="39" t="s">
        <v>66</v>
      </c>
      <c r="G22" s="39" t="s">
        <v>72</v>
      </c>
      <c r="H22" s="195" t="s">
        <v>88</v>
      </c>
      <c r="I22" s="196"/>
      <c r="J22" s="197"/>
      <c r="K22" s="40" t="s">
        <v>73</v>
      </c>
      <c r="L22" s="193" t="s">
        <v>24</v>
      </c>
      <c r="M22" s="198" t="s">
        <v>68</v>
      </c>
      <c r="N22" s="20" t="s">
        <v>23</v>
      </c>
    </row>
    <row r="23" spans="1:14" s="2" customFormat="1" ht="29.25" customHeight="1">
      <c r="A23" s="192"/>
      <c r="B23" s="194"/>
      <c r="C23" s="194"/>
      <c r="D23" s="194"/>
      <c r="E23" s="194"/>
      <c r="F23" s="41" t="s">
        <v>53</v>
      </c>
      <c r="G23" s="41" t="s">
        <v>54</v>
      </c>
      <c r="H23" s="200" t="s">
        <v>55</v>
      </c>
      <c r="I23" s="201"/>
      <c r="J23" s="202"/>
      <c r="K23" s="42" t="s">
        <v>71</v>
      </c>
      <c r="L23" s="194"/>
      <c r="M23" s="199"/>
      <c r="N23" s="43" t="s">
        <v>56</v>
      </c>
    </row>
    <row r="24" spans="1:14" s="7" customFormat="1" ht="23.1" customHeight="1">
      <c r="A24" s="23">
        <v>1</v>
      </c>
      <c r="B24" s="105"/>
      <c r="C24" s="105"/>
      <c r="D24" s="106"/>
      <c r="E24" s="105"/>
      <c r="F24" s="97"/>
      <c r="G24" s="44"/>
      <c r="H24" s="15"/>
      <c r="I24" s="174">
        <f>IF(ISERR(F24*G24)=0,"",ROUNDDOWN(F24*G24,5))</f>
        <v>0</v>
      </c>
      <c r="J24" s="175"/>
      <c r="K24" s="185" t="str">
        <f>IF(ISERR(I34/F34=0),"",SUM(I34/F34))</f>
        <v/>
      </c>
      <c r="L24" s="111"/>
      <c r="M24" s="101">
        <f t="shared" ref="M24:M33" si="4">IF(ISERR(F24*L24)=0,"",ROUND(F24*L24,0))</f>
        <v>0</v>
      </c>
      <c r="N24" s="171" t="str">
        <f>IF(ISERR(M34/F34),"",ROUND(M34/F34,0))</f>
        <v/>
      </c>
    </row>
    <row r="25" spans="1:14" s="7" customFormat="1" ht="23.1" customHeight="1">
      <c r="A25" s="23">
        <v>2</v>
      </c>
      <c r="B25" s="105"/>
      <c r="C25" s="105"/>
      <c r="D25" s="106"/>
      <c r="E25" s="105"/>
      <c r="F25" s="97"/>
      <c r="G25" s="44"/>
      <c r="H25" s="15"/>
      <c r="I25" s="174">
        <f t="shared" ref="I25:I33" si="5">IF(ISERR(F25*G25)=0,"",ROUNDDOWN(F25*G25,5))</f>
        <v>0</v>
      </c>
      <c r="J25" s="175"/>
      <c r="K25" s="186"/>
      <c r="L25" s="111"/>
      <c r="M25" s="101">
        <f t="shared" si="4"/>
        <v>0</v>
      </c>
      <c r="N25" s="172"/>
    </row>
    <row r="26" spans="1:14" s="7" customFormat="1" ht="23.1" customHeight="1">
      <c r="A26" s="23">
        <v>3</v>
      </c>
      <c r="B26" s="105"/>
      <c r="C26" s="105"/>
      <c r="D26" s="106"/>
      <c r="E26" s="105"/>
      <c r="F26" s="97"/>
      <c r="G26" s="44"/>
      <c r="H26" s="15"/>
      <c r="I26" s="174">
        <f t="shared" si="5"/>
        <v>0</v>
      </c>
      <c r="J26" s="175"/>
      <c r="K26" s="186"/>
      <c r="L26" s="111"/>
      <c r="M26" s="101">
        <f t="shared" si="4"/>
        <v>0</v>
      </c>
      <c r="N26" s="172"/>
    </row>
    <row r="27" spans="1:14" s="7" customFormat="1" ht="23.1" customHeight="1">
      <c r="A27" s="23">
        <v>4</v>
      </c>
      <c r="B27" s="117"/>
      <c r="C27" s="117"/>
      <c r="D27" s="106"/>
      <c r="E27" s="118"/>
      <c r="F27" s="97"/>
      <c r="G27" s="44"/>
      <c r="H27" s="15"/>
      <c r="I27" s="234">
        <f t="shared" si="5"/>
        <v>0</v>
      </c>
      <c r="J27" s="235"/>
      <c r="K27" s="186"/>
      <c r="L27" s="24"/>
      <c r="M27" s="101">
        <f t="shared" si="4"/>
        <v>0</v>
      </c>
      <c r="N27" s="172"/>
    </row>
    <row r="28" spans="1:14" s="7" customFormat="1" ht="23.1" customHeight="1">
      <c r="A28" s="23">
        <v>5</v>
      </c>
      <c r="B28" s="117"/>
      <c r="C28" s="117"/>
      <c r="D28" s="106"/>
      <c r="E28" s="118"/>
      <c r="F28" s="97"/>
      <c r="G28" s="44"/>
      <c r="H28" s="15"/>
      <c r="I28" s="234">
        <f t="shared" si="5"/>
        <v>0</v>
      </c>
      <c r="J28" s="235"/>
      <c r="K28" s="186"/>
      <c r="L28" s="24"/>
      <c r="M28" s="101">
        <f t="shared" si="4"/>
        <v>0</v>
      </c>
      <c r="N28" s="172"/>
    </row>
    <row r="29" spans="1:14" s="7" customFormat="1" ht="23.1" customHeight="1">
      <c r="A29" s="23">
        <v>6</v>
      </c>
      <c r="B29" s="117"/>
      <c r="C29" s="117"/>
      <c r="D29" s="106"/>
      <c r="E29" s="118"/>
      <c r="F29" s="97"/>
      <c r="G29" s="44"/>
      <c r="H29" s="15"/>
      <c r="I29" s="234">
        <f t="shared" si="5"/>
        <v>0</v>
      </c>
      <c r="J29" s="235"/>
      <c r="K29" s="186"/>
      <c r="L29" s="24"/>
      <c r="M29" s="101">
        <f t="shared" si="4"/>
        <v>0</v>
      </c>
      <c r="N29" s="172"/>
    </row>
    <row r="30" spans="1:14" s="7" customFormat="1" ht="23.1" customHeight="1">
      <c r="A30" s="23">
        <v>7</v>
      </c>
      <c r="B30" s="117"/>
      <c r="C30" s="117"/>
      <c r="D30" s="106"/>
      <c r="E30" s="118"/>
      <c r="F30" s="97"/>
      <c r="G30" s="44"/>
      <c r="H30" s="15"/>
      <c r="I30" s="234">
        <f t="shared" si="5"/>
        <v>0</v>
      </c>
      <c r="J30" s="235"/>
      <c r="K30" s="186"/>
      <c r="L30" s="24"/>
      <c r="M30" s="101">
        <f t="shared" si="4"/>
        <v>0</v>
      </c>
      <c r="N30" s="172"/>
    </row>
    <row r="31" spans="1:14" s="7" customFormat="1" ht="23.1" customHeight="1">
      <c r="A31" s="23">
        <v>8</v>
      </c>
      <c r="B31" s="117"/>
      <c r="C31" s="117"/>
      <c r="D31" s="106"/>
      <c r="E31" s="118"/>
      <c r="F31" s="97"/>
      <c r="G31" s="44"/>
      <c r="H31" s="15"/>
      <c r="I31" s="234">
        <f t="shared" si="5"/>
        <v>0</v>
      </c>
      <c r="J31" s="235"/>
      <c r="K31" s="186"/>
      <c r="L31" s="24"/>
      <c r="M31" s="101">
        <f t="shared" si="4"/>
        <v>0</v>
      </c>
      <c r="N31" s="172"/>
    </row>
    <row r="32" spans="1:14" s="7" customFormat="1" ht="23.1" customHeight="1">
      <c r="A32" s="23">
        <v>9</v>
      </c>
      <c r="B32" s="117"/>
      <c r="C32" s="117"/>
      <c r="D32" s="106"/>
      <c r="E32" s="118"/>
      <c r="F32" s="97"/>
      <c r="G32" s="44"/>
      <c r="H32" s="15"/>
      <c r="I32" s="234">
        <f t="shared" si="5"/>
        <v>0</v>
      </c>
      <c r="J32" s="235"/>
      <c r="K32" s="186"/>
      <c r="L32" s="24"/>
      <c r="M32" s="101">
        <f t="shared" si="4"/>
        <v>0</v>
      </c>
      <c r="N32" s="172"/>
    </row>
    <row r="33" spans="1:14" s="7" customFormat="1" ht="23.1" customHeight="1">
      <c r="A33" s="23">
        <v>10</v>
      </c>
      <c r="B33" s="105"/>
      <c r="C33" s="105"/>
      <c r="D33" s="106"/>
      <c r="E33" s="107"/>
      <c r="F33" s="97"/>
      <c r="G33" s="44"/>
      <c r="H33" s="15"/>
      <c r="I33" s="234">
        <f t="shared" si="5"/>
        <v>0</v>
      </c>
      <c r="J33" s="235"/>
      <c r="K33" s="187"/>
      <c r="L33" s="24"/>
      <c r="M33" s="101">
        <f t="shared" si="4"/>
        <v>0</v>
      </c>
      <c r="N33" s="172"/>
    </row>
    <row r="34" spans="1:14" s="2" customFormat="1" ht="24.95" customHeight="1" thickBot="1">
      <c r="A34" s="176" t="s">
        <v>8</v>
      </c>
      <c r="B34" s="177"/>
      <c r="C34" s="177"/>
      <c r="D34" s="178"/>
      <c r="E34" s="13" t="s">
        <v>31</v>
      </c>
      <c r="F34" s="14" t="str">
        <f>IF(SUM($F24:$F33)=0,"",SUM($F24:$F33))</f>
        <v/>
      </c>
      <c r="G34" s="45"/>
      <c r="H34" s="16" t="s">
        <v>30</v>
      </c>
      <c r="I34" s="179">
        <f>ROUNDDOWN(SUM(I24:J33),2)</f>
        <v>0</v>
      </c>
      <c r="J34" s="180"/>
      <c r="K34" s="17"/>
      <c r="L34" s="46" t="s">
        <v>29</v>
      </c>
      <c r="M34" s="18" t="str">
        <f>IF(SUM(M24:M33)=0,"",SUM(M24:M33))</f>
        <v/>
      </c>
      <c r="N34" s="173"/>
    </row>
    <row r="35" spans="1:14" s="2" customFormat="1" ht="36" customHeight="1">
      <c r="A35" s="123"/>
      <c r="B35" s="123"/>
      <c r="C35" s="123"/>
      <c r="D35" s="123"/>
      <c r="E35" s="123"/>
      <c r="F35" s="123"/>
      <c r="G35" s="123"/>
      <c r="H35" s="156"/>
      <c r="I35" s="156"/>
      <c r="J35" s="156"/>
      <c r="K35" s="123"/>
      <c r="L35" s="123"/>
      <c r="M35" s="123"/>
      <c r="N35" s="123"/>
    </row>
    <row r="36" spans="1:14" s="2" customFormat="1" ht="19.5" customHeight="1">
      <c r="A36" s="219" t="s">
        <v>9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1:14" ht="53.25" customHeight="1">
      <c r="A37" s="130" t="s">
        <v>1</v>
      </c>
      <c r="B37" s="148" t="s">
        <v>89</v>
      </c>
      <c r="C37" s="148" t="s">
        <v>12</v>
      </c>
      <c r="D37" s="148" t="s">
        <v>3</v>
      </c>
      <c r="E37" s="148" t="s">
        <v>81</v>
      </c>
      <c r="F37" s="224" t="s">
        <v>90</v>
      </c>
      <c r="G37" s="224"/>
      <c r="H37" s="224"/>
      <c r="I37" s="225" t="s">
        <v>79</v>
      </c>
      <c r="J37" s="225"/>
      <c r="K37" s="148" t="s">
        <v>78</v>
      </c>
      <c r="L37" s="226" t="s">
        <v>82</v>
      </c>
      <c r="M37" s="226"/>
      <c r="N37" s="148" t="s">
        <v>80</v>
      </c>
    </row>
    <row r="38" spans="1:14" ht="18.75">
      <c r="A38" s="148">
        <v>1</v>
      </c>
      <c r="B38" s="105"/>
      <c r="C38" s="105"/>
      <c r="D38" s="106"/>
      <c r="E38" s="97"/>
      <c r="F38" s="131"/>
      <c r="G38" s="132" t="s">
        <v>11</v>
      </c>
      <c r="H38" s="133"/>
      <c r="I38" s="227"/>
      <c r="J38" s="227"/>
      <c r="K38" s="129"/>
      <c r="L38" s="228" t="str">
        <f>IF(ISERR($I38/($E38*$F38/$H38) =0),"",ROUNDUP($I38/($E38*$F38/$H38),0))</f>
        <v/>
      </c>
      <c r="M38" s="229"/>
      <c r="N38" s="129" t="str">
        <f>IF(ISERR(1-(L38/K38)=0),"",ROUND(1-(L38/K38),4))</f>
        <v/>
      </c>
    </row>
    <row r="39" spans="1:14" ht="23.1" customHeight="1">
      <c r="A39" s="148">
        <v>2</v>
      </c>
      <c r="B39" s="105"/>
      <c r="C39" s="105"/>
      <c r="D39" s="106"/>
      <c r="E39" s="97"/>
      <c r="F39" s="131"/>
      <c r="G39" s="132" t="s">
        <v>11</v>
      </c>
      <c r="H39" s="133"/>
      <c r="I39" s="227"/>
      <c r="J39" s="227"/>
      <c r="K39" s="129"/>
      <c r="L39" s="228" t="str">
        <f t="shared" ref="L39:L42" si="6">IF(ISERR($I39/($E39*$F39/$H39) =0),"",ROUNDUP($I39/($E39*$F39/$H39),0))</f>
        <v/>
      </c>
      <c r="M39" s="229"/>
      <c r="N39" s="129" t="str">
        <f t="shared" ref="N39:N42" si="7">IF(ISERR(1-(L39/K39)=0),"",ROUND(1-(L39/K39),4))</f>
        <v/>
      </c>
    </row>
    <row r="40" spans="1:14" ht="23.1" customHeight="1">
      <c r="A40" s="148">
        <v>3</v>
      </c>
      <c r="B40" s="105"/>
      <c r="C40" s="105"/>
      <c r="D40" s="106"/>
      <c r="E40" s="97"/>
      <c r="F40" s="131"/>
      <c r="G40" s="132" t="s">
        <v>11</v>
      </c>
      <c r="H40" s="133"/>
      <c r="I40" s="227"/>
      <c r="J40" s="227"/>
      <c r="K40" s="129"/>
      <c r="L40" s="228" t="str">
        <f t="shared" si="6"/>
        <v/>
      </c>
      <c r="M40" s="229"/>
      <c r="N40" s="129" t="str">
        <f t="shared" si="7"/>
        <v/>
      </c>
    </row>
    <row r="41" spans="1:14" ht="23.1" customHeight="1">
      <c r="A41" s="148">
        <v>4</v>
      </c>
      <c r="B41" s="117"/>
      <c r="C41" s="117"/>
      <c r="D41" s="106"/>
      <c r="E41" s="131"/>
      <c r="F41" s="131"/>
      <c r="G41" s="132" t="s">
        <v>11</v>
      </c>
      <c r="H41" s="133"/>
      <c r="I41" s="227"/>
      <c r="J41" s="227"/>
      <c r="K41" s="129"/>
      <c r="L41" s="228" t="str">
        <f t="shared" si="6"/>
        <v/>
      </c>
      <c r="M41" s="229"/>
      <c r="N41" s="129" t="str">
        <f t="shared" si="7"/>
        <v/>
      </c>
    </row>
    <row r="42" spans="1:14" ht="23.1" customHeight="1">
      <c r="A42" s="148">
        <v>5</v>
      </c>
      <c r="B42" s="117"/>
      <c r="C42" s="117"/>
      <c r="D42" s="106"/>
      <c r="E42" s="131"/>
      <c r="F42" s="131"/>
      <c r="G42" s="132" t="s">
        <v>11</v>
      </c>
      <c r="H42" s="133"/>
      <c r="I42" s="227"/>
      <c r="J42" s="227"/>
      <c r="K42" s="129"/>
      <c r="L42" s="228" t="str">
        <f t="shared" si="6"/>
        <v/>
      </c>
      <c r="M42" s="229"/>
      <c r="N42" s="129" t="str">
        <f t="shared" si="7"/>
        <v/>
      </c>
    </row>
    <row r="43" spans="1:14" ht="23.1" customHeight="1" thickBot="1">
      <c r="A43" s="222" t="s">
        <v>91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135" t="s">
        <v>92</v>
      </c>
      <c r="N43" s="113" t="e">
        <f>AVERAGE(N38:N42)</f>
        <v>#DIV/0!</v>
      </c>
    </row>
    <row r="44" spans="1:14" ht="23.1" customHeight="1" thickBot="1"/>
    <row r="45" spans="1:14" s="2" customFormat="1" ht="19.5">
      <c r="A45" s="230" t="s">
        <v>83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2"/>
    </row>
    <row r="46" spans="1:14" s="3" customFormat="1" ht="24.95" customHeight="1">
      <c r="A46" s="55"/>
      <c r="B46" s="167" t="s">
        <v>18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83"/>
    </row>
    <row r="47" spans="1:14" s="3" customFormat="1" ht="43.5" customHeight="1">
      <c r="A47" s="48"/>
      <c r="B47" s="184" t="s">
        <v>84</v>
      </c>
      <c r="C47" s="220"/>
      <c r="D47" s="220"/>
      <c r="E47" s="220"/>
      <c r="F47" s="220"/>
      <c r="G47" s="233" t="str">
        <f>IF(ISERR($K17*($N6/$N24)*$H24*$N43=0),"",ROUNDDOWN($K17*($N6/$N24)*$H24*$N43,2))</f>
        <v/>
      </c>
      <c r="H47" s="233"/>
      <c r="I47" s="233"/>
      <c r="J47" s="57" t="s">
        <v>19</v>
      </c>
      <c r="L47" s="59"/>
      <c r="M47" s="60"/>
      <c r="N47" s="62"/>
    </row>
    <row r="48" spans="1:14" s="3" customFormat="1" ht="9.75" customHeight="1" thickBot="1">
      <c r="A48" s="63"/>
      <c r="B48" s="64"/>
      <c r="C48" s="65"/>
      <c r="D48" s="65"/>
      <c r="E48" s="65"/>
      <c r="F48" s="65"/>
      <c r="G48" s="65"/>
      <c r="H48" s="65"/>
      <c r="I48" s="66"/>
      <c r="J48" s="66"/>
      <c r="K48" s="67"/>
      <c r="L48" s="68"/>
      <c r="M48" s="69"/>
      <c r="N48" s="134"/>
    </row>
    <row r="49" spans="1:16" s="3" customFormat="1" ht="13.5" customHeight="1">
      <c r="A49" s="73"/>
      <c r="B49" s="49"/>
      <c r="C49" s="49"/>
      <c r="D49" s="49"/>
      <c r="E49" s="49"/>
      <c r="F49" s="74"/>
      <c r="G49" s="74"/>
      <c r="H49" s="74"/>
      <c r="I49" s="74"/>
      <c r="J49" s="57"/>
      <c r="K49" s="75"/>
      <c r="L49" s="76"/>
      <c r="M49" s="76"/>
      <c r="N49" s="76"/>
    </row>
    <row r="50" spans="1:16" s="3" customFormat="1" ht="21.95" customHeight="1">
      <c r="A50" s="157" t="s">
        <v>64</v>
      </c>
      <c r="B50" s="158"/>
      <c r="C50" s="159"/>
      <c r="D50" s="137"/>
      <c r="E50" s="137"/>
      <c r="F50" s="137"/>
      <c r="G50" s="137"/>
      <c r="H50" s="138"/>
      <c r="I50" s="138"/>
      <c r="J50" s="138"/>
      <c r="K50" s="50"/>
      <c r="L50" s="50"/>
      <c r="M50" s="77"/>
      <c r="N50" s="50"/>
    </row>
    <row r="51" spans="1:16" s="3" customFormat="1" ht="8.25" customHeight="1">
      <c r="A51" s="78"/>
      <c r="B51" s="78"/>
      <c r="C51" s="78"/>
      <c r="D51" s="137"/>
      <c r="E51" s="137"/>
      <c r="F51" s="137"/>
      <c r="G51" s="137"/>
      <c r="H51" s="138"/>
      <c r="I51" s="138"/>
      <c r="J51" s="138"/>
      <c r="K51" s="50"/>
      <c r="L51" s="50"/>
      <c r="M51" s="77"/>
      <c r="N51" s="50"/>
    </row>
    <row r="52" spans="1:16" s="3" customFormat="1" ht="25.5" customHeight="1">
      <c r="A52" s="181" t="s">
        <v>65</v>
      </c>
      <c r="B52" s="181"/>
      <c r="C52" s="181"/>
      <c r="D52" s="181"/>
      <c r="E52" s="181"/>
      <c r="F52" s="139" t="s">
        <v>86</v>
      </c>
      <c r="G52" s="127">
        <f>SUM($G54:$G56)</f>
        <v>0</v>
      </c>
      <c r="H52" s="50" t="s">
        <v>13</v>
      </c>
      <c r="I52" s="80"/>
      <c r="J52" s="161" t="s">
        <v>75</v>
      </c>
      <c r="K52" s="161"/>
      <c r="L52" s="161"/>
      <c r="M52" s="161"/>
      <c r="N52" s="161"/>
      <c r="O52" s="8"/>
      <c r="P52" s="5"/>
    </row>
    <row r="53" spans="1:16" s="3" customFormat="1" ht="25.5" customHeight="1">
      <c r="A53" s="81"/>
      <c r="B53" s="81"/>
      <c r="C53" s="81"/>
      <c r="D53" s="81"/>
      <c r="E53" s="81"/>
      <c r="F53" s="82"/>
      <c r="G53" s="114"/>
      <c r="H53" s="50"/>
      <c r="I53" s="11"/>
      <c r="J53" s="11"/>
      <c r="K53" s="11"/>
      <c r="L53" s="11"/>
      <c r="M53" s="84"/>
      <c r="N53" s="11"/>
      <c r="O53" s="8"/>
      <c r="P53" s="5"/>
    </row>
    <row r="54" spans="1:16" s="3" customFormat="1" ht="25.5" customHeight="1">
      <c r="A54" s="81"/>
      <c r="B54" s="217" t="s">
        <v>97</v>
      </c>
      <c r="C54" s="218"/>
      <c r="D54" s="218"/>
      <c r="E54" s="150"/>
      <c r="F54" s="151"/>
      <c r="G54" s="149"/>
      <c r="H54" s="128" t="s">
        <v>13</v>
      </c>
      <c r="I54" s="11"/>
      <c r="J54" s="11"/>
      <c r="K54" s="11"/>
      <c r="L54" s="11"/>
      <c r="M54" s="84"/>
      <c r="N54" s="11"/>
      <c r="O54" s="8"/>
      <c r="P54" s="5"/>
    </row>
    <row r="55" spans="1:16" s="6" customFormat="1" ht="18.75" customHeight="1">
      <c r="A55" s="140"/>
      <c r="B55" s="141"/>
      <c r="C55" s="142"/>
      <c r="D55" s="142"/>
      <c r="E55" s="143"/>
      <c r="F55" s="144"/>
      <c r="G55" s="146"/>
      <c r="H55" s="128"/>
      <c r="I55" s="11"/>
      <c r="J55" s="11"/>
      <c r="K55" s="11"/>
      <c r="L55" s="11"/>
      <c r="M55" s="84"/>
      <c r="N55" s="11"/>
      <c r="O55" s="8"/>
      <c r="P55" s="5"/>
    </row>
    <row r="56" spans="1:16" s="3" customFormat="1" ht="40.5" customHeight="1">
      <c r="A56" s="81"/>
      <c r="B56" s="217" t="s">
        <v>98</v>
      </c>
      <c r="C56" s="218"/>
      <c r="D56" s="218"/>
      <c r="E56" s="150"/>
      <c r="F56" s="151"/>
      <c r="G56" s="152"/>
      <c r="H56" s="128" t="s">
        <v>13</v>
      </c>
      <c r="I56" s="11"/>
      <c r="J56" s="11"/>
      <c r="K56" s="11"/>
      <c r="L56" s="11"/>
      <c r="M56" s="84"/>
      <c r="N56" s="11"/>
      <c r="O56" s="8"/>
      <c r="P56" s="5"/>
    </row>
    <row r="57" spans="1:16" s="6" customFormat="1" ht="15.75" customHeight="1">
      <c r="A57" s="140"/>
      <c r="B57" s="141"/>
      <c r="C57" s="142"/>
      <c r="D57" s="142"/>
      <c r="E57" s="143"/>
      <c r="F57" s="144"/>
      <c r="G57" s="145"/>
      <c r="H57" s="128"/>
      <c r="I57" s="11"/>
      <c r="J57" s="11"/>
      <c r="K57" s="11"/>
      <c r="L57" s="11"/>
      <c r="M57" s="84"/>
      <c r="N57" s="11"/>
      <c r="O57" s="8"/>
      <c r="P57" s="5"/>
    </row>
    <row r="58" spans="1:16" s="3" customFormat="1" ht="35.1" customHeight="1">
      <c r="A58" s="161" t="s">
        <v>70</v>
      </c>
      <c r="B58" s="161"/>
      <c r="C58" s="161"/>
      <c r="D58" s="161"/>
      <c r="E58" s="161"/>
      <c r="F58" s="19"/>
      <c r="G58" s="115" t="str">
        <f>IF(ISERR($G41+$G44+$G47=0),"",$G41+$G44+$G47)</f>
        <v/>
      </c>
      <c r="H58" s="50" t="s">
        <v>13</v>
      </c>
      <c r="I58" s="11"/>
      <c r="J58" s="11"/>
      <c r="K58" s="11"/>
      <c r="L58" s="11"/>
      <c r="M58" s="84"/>
      <c r="N58" s="11"/>
      <c r="O58" s="8"/>
      <c r="P58" s="5"/>
    </row>
    <row r="59" spans="1:16" s="3" customFormat="1" ht="14.25" customHeight="1">
      <c r="A59" s="81"/>
      <c r="B59" s="81"/>
      <c r="C59" s="81"/>
      <c r="D59" s="81"/>
      <c r="E59" s="81"/>
      <c r="F59" s="85"/>
      <c r="G59" s="114"/>
      <c r="H59" s="50"/>
      <c r="I59" s="11"/>
      <c r="J59" s="11"/>
      <c r="K59" s="11"/>
      <c r="L59" s="11"/>
      <c r="M59" s="84"/>
      <c r="N59" s="11"/>
      <c r="O59" s="8"/>
      <c r="P59" s="5"/>
    </row>
    <row r="60" spans="1:16" s="3" customFormat="1" ht="35.1" customHeight="1">
      <c r="A60" s="181" t="s">
        <v>52</v>
      </c>
      <c r="B60" s="181"/>
      <c r="C60" s="181"/>
      <c r="D60" s="181"/>
      <c r="E60" s="181"/>
      <c r="F60" s="181"/>
      <c r="G60" s="116">
        <f>IF($G58&gt;$G52,$G52,$G58)</f>
        <v>0</v>
      </c>
      <c r="H60" s="50" t="s">
        <v>13</v>
      </c>
      <c r="I60" s="11"/>
      <c r="J60" s="182" t="s">
        <v>76</v>
      </c>
      <c r="K60" s="182"/>
      <c r="L60" s="182"/>
      <c r="M60" s="182"/>
      <c r="N60" s="182"/>
      <c r="O60" s="6"/>
      <c r="P60" s="6"/>
    </row>
    <row r="61" spans="1:16" s="3" customFormat="1" ht="20.25" customHeight="1">
      <c r="A61" s="86"/>
      <c r="B61" s="86"/>
      <c r="C61" s="86"/>
      <c r="D61" s="86"/>
      <c r="E61" s="87"/>
      <c r="F61" s="88"/>
      <c r="G61" s="88"/>
      <c r="H61" s="88"/>
      <c r="I61" s="50"/>
      <c r="J61" s="58"/>
      <c r="K61" s="50"/>
      <c r="L61" s="137"/>
      <c r="M61" s="137"/>
      <c r="N61" s="137"/>
      <c r="O61" s="6"/>
      <c r="P61" s="6"/>
    </row>
    <row r="62" spans="1:16" s="1" customFormat="1">
      <c r="A62" s="162" t="s">
        <v>22</v>
      </c>
      <c r="B62" s="162"/>
      <c r="C62" s="90"/>
      <c r="D62" s="90"/>
      <c r="E62" s="91"/>
      <c r="F62" s="90"/>
      <c r="G62" s="90"/>
      <c r="H62" s="90"/>
      <c r="I62" s="90"/>
      <c r="J62" s="90"/>
      <c r="K62" s="90"/>
      <c r="L62" s="90"/>
      <c r="M62" s="90"/>
      <c r="N62" s="90"/>
    </row>
    <row r="63" spans="1:16" s="3" customFormat="1" ht="23.1" customHeight="1">
      <c r="A63" s="58"/>
      <c r="B63" s="155" t="s">
        <v>20</v>
      </c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1:16" s="2" customFormat="1" ht="23.1" customHeight="1">
      <c r="A64" s="9"/>
      <c r="B64" s="154" t="s">
        <v>32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</row>
    <row r="65" spans="1:14" s="2" customFormat="1" ht="23.1" customHeight="1">
      <c r="A65" s="9"/>
      <c r="B65" s="154" t="s">
        <v>33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</row>
    <row r="66" spans="1:14" s="2" customFormat="1" ht="23.1" customHeight="1">
      <c r="A66" s="9"/>
      <c r="B66" s="155"/>
      <c r="C66" s="153" t="s">
        <v>34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</row>
    <row r="67" spans="1:14" s="2" customFormat="1" ht="23.1" customHeight="1">
      <c r="A67" s="9"/>
      <c r="B67" s="155"/>
      <c r="C67" s="153" t="s">
        <v>35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</row>
    <row r="68" spans="1:14" s="2" customFormat="1" ht="23.1" customHeight="1">
      <c r="A68" s="9"/>
      <c r="B68" s="155"/>
      <c r="C68" s="153" t="s">
        <v>36</v>
      </c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s="2" customFormat="1" ht="23.1" customHeight="1">
      <c r="A69" s="9"/>
      <c r="B69" s="155"/>
      <c r="C69" s="153" t="s">
        <v>37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</row>
    <row r="70" spans="1:14" s="2" customFormat="1" ht="23.1" customHeight="1">
      <c r="A70" s="9"/>
      <c r="B70" s="155"/>
      <c r="C70" s="153" t="s">
        <v>38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</row>
    <row r="71" spans="1:14" s="2" customFormat="1" ht="23.1" customHeight="1">
      <c r="A71" s="9"/>
      <c r="B71" s="155"/>
      <c r="C71" s="153" t="s">
        <v>39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</row>
    <row r="72" spans="1:14" s="2" customFormat="1" ht="23.1" customHeight="1">
      <c r="A72" s="9"/>
      <c r="B72" s="155"/>
      <c r="C72" s="153" t="s">
        <v>40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14" s="2" customFormat="1" ht="23.1" customHeight="1">
      <c r="A73" s="9"/>
      <c r="B73" s="155"/>
      <c r="C73" s="153" t="s">
        <v>41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</row>
    <row r="74" spans="1:14" s="2" customFormat="1" ht="23.1" customHeight="1">
      <c r="A74" s="9"/>
      <c r="B74" s="155"/>
      <c r="C74" s="153" t="s">
        <v>42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</row>
    <row r="75" spans="1:14" s="2" customFormat="1" ht="23.1" customHeight="1">
      <c r="A75" s="9"/>
      <c r="B75" s="155"/>
      <c r="C75" s="153" t="s">
        <v>43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14" s="2" customFormat="1" ht="23.1" customHeight="1">
      <c r="A76" s="9"/>
      <c r="B76" s="155"/>
      <c r="C76" s="153" t="s">
        <v>44</v>
      </c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</row>
    <row r="77" spans="1:14" s="2" customFormat="1" ht="23.1" customHeight="1">
      <c r="A77" s="9"/>
      <c r="B77" s="155"/>
      <c r="C77" s="153" t="s">
        <v>45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1:14" s="2" customFormat="1" ht="23.1" customHeight="1">
      <c r="A78" s="9"/>
      <c r="B78" s="155"/>
      <c r="C78" s="153" t="s">
        <v>46</v>
      </c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</row>
    <row r="79" spans="1:14" s="2" customFormat="1" ht="23.1" customHeight="1">
      <c r="A79" s="9"/>
      <c r="B79" s="155"/>
      <c r="C79" s="153" t="s">
        <v>47</v>
      </c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</row>
    <row r="80" spans="1:14" s="2" customFormat="1" ht="23.1" customHeight="1">
      <c r="A80" s="9"/>
      <c r="B80" s="10"/>
      <c r="C80" s="153" t="s">
        <v>48</v>
      </c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</row>
    <row r="81" spans="1:14" s="2" customFormat="1" ht="23.1" customHeight="1">
      <c r="A81" s="9"/>
      <c r="B81" s="154" t="s">
        <v>21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</row>
    <row r="82" spans="1:14" s="2" customFormat="1" ht="23.1" customHeight="1">
      <c r="A82" s="9"/>
      <c r="B82" s="10"/>
      <c r="C82" s="153" t="s">
        <v>49</v>
      </c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</row>
    <row r="83" spans="1:14" s="2" customFormat="1" ht="23.1" customHeight="1">
      <c r="A83" s="9"/>
      <c r="B83" s="10"/>
      <c r="C83" s="153" t="s">
        <v>50</v>
      </c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</row>
    <row r="84" spans="1:14" s="2" customFormat="1" ht="23.1" customHeight="1">
      <c r="A84" s="9"/>
      <c r="B84" s="10"/>
      <c r="C84" s="153" t="s">
        <v>51</v>
      </c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</row>
    <row r="85" spans="1:14" s="2" customFormat="1" ht="46.5" customHeight="1">
      <c r="A85" s="9"/>
      <c r="B85" s="153" t="s">
        <v>57</v>
      </c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</row>
  </sheetData>
  <sheetProtection formatCells="0" formatColumns="0" formatRows="0" insertRows="0" deleteRows="0" selectLockedCells="1"/>
  <protectedRanges>
    <protectedRange sqref="C33:D33" name="範圍4_2_4_1"/>
    <protectedRange sqref="G33" name="範圍4_5_2_1"/>
    <protectedRange sqref="G16" name="範圍1_6_1_1" securityDescriptor="O:WDG:WDD:(A;;CC;;;WD)"/>
    <protectedRange sqref="B14:B16" name="範圍4_1_2"/>
    <protectedRange sqref="E13:E16" name="範圍4_2_1_1_1"/>
    <protectedRange sqref="H16" name="範圍1_7_2_2_1_1" securityDescriptor="O:WDG:WDD:(A;;CC;;;WD)"/>
    <protectedRange sqref="J16" name="範圍2_2_2_2_1_1"/>
    <protectedRange sqref="L16 L13" name="範圍3_1_1_1"/>
    <protectedRange sqref="B27:B32" name="範圍4_1_1_1"/>
    <protectedRange sqref="C27:D32" name="範圍4_2_4_1_1"/>
    <protectedRange sqref="E27:E32" name="範圍4_2_2_1_1_1"/>
    <protectedRange sqref="G27:G32" name="範圍4_5_2_1_1"/>
    <protectedRange sqref="C6:C12" name="範圍1_2_2_2" securityDescriptor="O:WDG:WDD:(A;;CC;;;WD)"/>
    <protectedRange sqref="D6:D12" name="範圍1_3_2_2" securityDescriptor="O:WDG:WDD:(A;;CC;;;WD)"/>
    <protectedRange sqref="B6:B12" name="範圍4_1_3"/>
    <protectedRange sqref="E6:E12" name="範圍4_2_1_1_2"/>
    <protectedRange sqref="C24:C26" name="範圍1_2_2_4" securityDescriptor="O:WDG:WDD:(A;;CC;;;WD)"/>
    <protectedRange sqref="B24:B26" name="範圍4_1_5"/>
    <protectedRange sqref="D24:D26" name="範圍4_2_4_1_3"/>
    <protectedRange sqref="E24:E26" name="範圍4_2_2_1_1_3"/>
    <protectedRange sqref="G24:G26" name="範圍4_5_2_1_3"/>
    <protectedRange sqref="B41:B42" name="範圍4_1_1_1_1"/>
    <protectedRange sqref="C41:D42" name="範圍4_2_4_1_1_1"/>
    <protectedRange sqref="C38:C40" name="範圍1_2_2_4_1" securityDescriptor="O:WDG:WDD:(A;;CC;;;WD)"/>
    <protectedRange sqref="B38:B40" name="範圍4_1_5_1"/>
    <protectedRange sqref="D38:D40" name="範圍4_2_4_1_3_1"/>
  </protectedRanges>
  <mergeCells count="96">
    <mergeCell ref="A17:G17"/>
    <mergeCell ref="A1:N1"/>
    <mergeCell ref="A2:N2"/>
    <mergeCell ref="A3:N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H5:J5"/>
    <mergeCell ref="N6:N17"/>
    <mergeCell ref="A18:G18"/>
    <mergeCell ref="A19:G19"/>
    <mergeCell ref="A20:N20"/>
    <mergeCell ref="A21:N21"/>
    <mergeCell ref="A22:A23"/>
    <mergeCell ref="B22:B23"/>
    <mergeCell ref="C22:C23"/>
    <mergeCell ref="D22:D23"/>
    <mergeCell ref="E22:E23"/>
    <mergeCell ref="H22:J22"/>
    <mergeCell ref="L22:L23"/>
    <mergeCell ref="M22:M23"/>
    <mergeCell ref="H23:J23"/>
    <mergeCell ref="K24:K33"/>
    <mergeCell ref="I25:J25"/>
    <mergeCell ref="I26:J26"/>
    <mergeCell ref="I27:J27"/>
    <mergeCell ref="I28:J28"/>
    <mergeCell ref="I38:J38"/>
    <mergeCell ref="L38:M38"/>
    <mergeCell ref="I29:J29"/>
    <mergeCell ref="I30:J30"/>
    <mergeCell ref="I31:J31"/>
    <mergeCell ref="I32:J32"/>
    <mergeCell ref="I33:J33"/>
    <mergeCell ref="H35:J35"/>
    <mergeCell ref="A36:N36"/>
    <mergeCell ref="F37:H37"/>
    <mergeCell ref="I37:J37"/>
    <mergeCell ref="L37:M37"/>
    <mergeCell ref="A34:D34"/>
    <mergeCell ref="I34:J34"/>
    <mergeCell ref="N24:N34"/>
    <mergeCell ref="I24:J24"/>
    <mergeCell ref="B47:F47"/>
    <mergeCell ref="G47:I47"/>
    <mergeCell ref="I39:J39"/>
    <mergeCell ref="L39:M39"/>
    <mergeCell ref="I40:J40"/>
    <mergeCell ref="L40:M40"/>
    <mergeCell ref="I41:J41"/>
    <mergeCell ref="L41:M41"/>
    <mergeCell ref="I42:J42"/>
    <mergeCell ref="L42:M42"/>
    <mergeCell ref="A43:L43"/>
    <mergeCell ref="A45:N45"/>
    <mergeCell ref="B46:N46"/>
    <mergeCell ref="C76:N76"/>
    <mergeCell ref="A62:B62"/>
    <mergeCell ref="B63:N63"/>
    <mergeCell ref="B64:N64"/>
    <mergeCell ref="B65:N65"/>
    <mergeCell ref="B66:B79"/>
    <mergeCell ref="C66:N66"/>
    <mergeCell ref="C67:N67"/>
    <mergeCell ref="C68:N68"/>
    <mergeCell ref="C69:N69"/>
    <mergeCell ref="C70:N70"/>
    <mergeCell ref="C71:N71"/>
    <mergeCell ref="C72:N72"/>
    <mergeCell ref="C73:N73"/>
    <mergeCell ref="C74:N74"/>
    <mergeCell ref="C75:N75"/>
    <mergeCell ref="C83:N83"/>
    <mergeCell ref="C84:N84"/>
    <mergeCell ref="B85:N85"/>
    <mergeCell ref="C77:N77"/>
    <mergeCell ref="C78:N78"/>
    <mergeCell ref="C79:N79"/>
    <mergeCell ref="C80:N80"/>
    <mergeCell ref="B81:N81"/>
    <mergeCell ref="C82:N82"/>
    <mergeCell ref="A60:F60"/>
    <mergeCell ref="J60:N60"/>
    <mergeCell ref="A50:C50"/>
    <mergeCell ref="A52:E52"/>
    <mergeCell ref="J52:N52"/>
    <mergeCell ref="B54:D54"/>
    <mergeCell ref="B56:D56"/>
    <mergeCell ref="A58:E58"/>
  </mergeCells>
  <phoneticPr fontId="2" type="noConversion"/>
  <conditionalFormatting sqref="K49">
    <cfRule type="cellIs" priority="5" stopIfTrue="1" operator="equal">
      <formula>0</formula>
    </cfRule>
  </conditionalFormatting>
  <conditionalFormatting sqref="G58">
    <cfRule type="expression" dxfId="0" priority="1" stopIfTrue="1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56" orientation="portrait" horizontalDpi="1200" verticalDpi="1200" r:id="rId1"/>
  <headerFooter alignWithMargins="0">
    <oddHeader>&amp;L**請於序號間新增，勿於最後一筆增加序號，以免未納入計算&amp;R&amp;10更新：113.01.24</oddHeader>
    <oddFooter>&amp;C(民)都開發F03-附表３-計算表-容積率一樣)1/1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計算表(接受基地１種容積率)</vt:lpstr>
      <vt:lpstr>計算表(接受基地２種容積率) </vt:lpstr>
      <vt:lpstr>計算表(接受基地１種容積率)-送出基地註記捷運系統工程穿越</vt:lpstr>
      <vt:lpstr>計算表(接受基地２種容積率)-送出基地註記捷運系統工程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桃園縣政府</dc:creator>
  <cp:lastModifiedBy>余郁君</cp:lastModifiedBy>
  <cp:lastPrinted>2024-01-24T08:22:53Z</cp:lastPrinted>
  <dcterms:created xsi:type="dcterms:W3CDTF">2008-04-24T06:26:39Z</dcterms:created>
  <dcterms:modified xsi:type="dcterms:W3CDTF">2024-01-24T08:22:57Z</dcterms:modified>
</cp:coreProperties>
</file>